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汇总表" sheetId="3" r:id="rId1"/>
    <sheet name="项目计划表" sheetId="1" r:id="rId2"/>
    <sheet name="项目统计表" sheetId="2" r:id="rId3"/>
  </sheets>
  <definedNames>
    <definedName name="_xlnm.Print_Titles" localSheetId="1">项目计划表!$3:$4</definedName>
    <definedName name="_xlnm.Print_Titles" localSheetId="2">项目统计表!$1:$4</definedName>
  </definedNames>
  <calcPr calcId="144525"/>
</workbook>
</file>

<file path=xl/comments1.xml><?xml version="1.0" encoding="utf-8"?>
<comments xmlns="http://schemas.openxmlformats.org/spreadsheetml/2006/main">
  <authors>
    <author>Administrator</author>
  </authors>
  <commentList>
    <comment ref="G392"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<sst xmlns="http://schemas.openxmlformats.org/spreadsheetml/2006/main" count="4021" uniqueCount="1820">
  <si>
    <t>2021年度巴州县级扶贫项目库汇总表</t>
  </si>
  <si>
    <t>单位：万元</t>
  </si>
  <si>
    <t>序号</t>
  </si>
  <si>
    <t>县市</t>
  </si>
  <si>
    <t>项目个数</t>
  </si>
  <si>
    <t>资金总额</t>
  </si>
  <si>
    <t>带动贫困户数</t>
  </si>
  <si>
    <t>备注</t>
  </si>
  <si>
    <t>合计</t>
  </si>
  <si>
    <t>库尔勒市</t>
  </si>
  <si>
    <t>轮台县</t>
  </si>
  <si>
    <t>尉犁县</t>
  </si>
  <si>
    <t>且末县</t>
  </si>
  <si>
    <t>若羌县</t>
  </si>
  <si>
    <t>焉耆县</t>
  </si>
  <si>
    <t>和静县</t>
  </si>
  <si>
    <t>和硕县</t>
  </si>
  <si>
    <t>博湖县</t>
  </si>
  <si>
    <t>博湖县2021年县级巩固拓展脱贫攻坚成果项目库汇总表</t>
  </si>
  <si>
    <t>单位:万元、户</t>
  </si>
  <si>
    <t>项目库编号</t>
  </si>
  <si>
    <t>项目名称</t>
  </si>
  <si>
    <t>建设性质</t>
  </si>
  <si>
    <t>项目类别</t>
  </si>
  <si>
    <t>开工时间</t>
  </si>
  <si>
    <t>完工时间</t>
  </si>
  <si>
    <t>建设地点</t>
  </si>
  <si>
    <t>建设内容</t>
  </si>
  <si>
    <t>项目总投资及资金来源</t>
  </si>
  <si>
    <t>绩效目标</t>
  </si>
  <si>
    <t>项目负责人</t>
  </si>
  <si>
    <t>扶贫发展资金</t>
  </si>
  <si>
    <t>地方专项扶贫资金</t>
  </si>
  <si>
    <t>行业资金</t>
  </si>
  <si>
    <t>援疆资金</t>
  </si>
  <si>
    <t>其他</t>
  </si>
  <si>
    <r>
      <rPr>
        <b/>
        <sz val="11"/>
        <color theme="1"/>
        <rFont val="宋体"/>
        <charset val="134"/>
      </rPr>
      <t>库尔勒市4</t>
    </r>
    <r>
      <rPr>
        <b/>
        <sz val="11"/>
        <color theme="1"/>
        <rFont val="Times New Roman"/>
        <charset val="134"/>
      </rPr>
      <t>2</t>
    </r>
    <r>
      <rPr>
        <b/>
        <sz val="11"/>
        <color theme="1"/>
        <rFont val="宋体"/>
        <charset val="134"/>
      </rPr>
      <t>个</t>
    </r>
  </si>
  <si>
    <t>6528012021001</t>
  </si>
  <si>
    <r>
      <rPr>
        <sz val="8"/>
        <rFont val="方正仿宋_GBK"/>
        <charset val="134"/>
      </rPr>
      <t>库尔勒市阿瓦提乡喀拉亚尕奇村</t>
    </r>
    <r>
      <rPr>
        <sz val="8"/>
        <rFont val="Times New Roman"/>
        <charset val="134"/>
      </rPr>
      <t>-</t>
    </r>
    <r>
      <rPr>
        <sz val="8"/>
        <rFont val="方正仿宋_GBK"/>
        <charset val="134"/>
      </rPr>
      <t>基础设施和公共服务</t>
    </r>
    <r>
      <rPr>
        <sz val="8"/>
        <rFont val="Times New Roman"/>
        <charset val="134"/>
      </rPr>
      <t>-</t>
    </r>
    <r>
      <rPr>
        <sz val="8"/>
        <rFont val="方正仿宋_GBK"/>
        <charset val="134"/>
      </rPr>
      <t>防渗渠建设项目</t>
    </r>
  </si>
  <si>
    <t>新建</t>
  </si>
  <si>
    <t>防渗渠建设项目</t>
  </si>
  <si>
    <t>阿瓦提乡喀拉亚尕奇村</t>
  </si>
  <si>
    <r>
      <rPr>
        <sz val="8"/>
        <rFont val="方正仿宋_GBK"/>
        <charset val="134"/>
      </rPr>
      <t>投资</t>
    </r>
    <r>
      <rPr>
        <sz val="8"/>
        <rFont val="Times New Roman"/>
        <charset val="134"/>
      </rPr>
      <t>705.6</t>
    </r>
    <r>
      <rPr>
        <sz val="8"/>
        <rFont val="方正仿宋_GBK"/>
        <charset val="134"/>
      </rPr>
      <t>万元，新建规格</t>
    </r>
    <r>
      <rPr>
        <sz val="8"/>
        <rFont val="Times New Roman"/>
        <charset val="134"/>
      </rPr>
      <t>1/2U</t>
    </r>
    <r>
      <rPr>
        <sz val="8"/>
        <rFont val="方正仿宋_GBK"/>
        <charset val="134"/>
      </rPr>
      <t>型</t>
    </r>
    <r>
      <rPr>
        <sz val="8"/>
        <rFont val="Times New Roman"/>
        <charset val="134"/>
      </rPr>
      <t>D80</t>
    </r>
    <r>
      <rPr>
        <sz val="8"/>
        <rFont val="方正仿宋_GBK"/>
        <charset val="134"/>
      </rPr>
      <t>防渗渠</t>
    </r>
    <r>
      <rPr>
        <sz val="8"/>
        <rFont val="Times New Roman"/>
        <charset val="134"/>
      </rPr>
      <t>16.8</t>
    </r>
    <r>
      <rPr>
        <sz val="8"/>
        <rFont val="方正仿宋_GBK"/>
        <charset val="134"/>
      </rPr>
      <t>公里，共有闸口</t>
    </r>
    <r>
      <rPr>
        <sz val="8"/>
        <rFont val="Times New Roman"/>
        <charset val="134"/>
      </rPr>
      <t>313</t>
    </r>
    <r>
      <rPr>
        <sz val="8"/>
        <rFont val="方正仿宋_GBK"/>
        <charset val="134"/>
      </rPr>
      <t>座（其中节制闸</t>
    </r>
    <r>
      <rPr>
        <sz val="8"/>
        <rFont val="Times New Roman"/>
        <charset val="134"/>
      </rPr>
      <t>100</t>
    </r>
    <r>
      <rPr>
        <sz val="8"/>
        <rFont val="方正仿宋_GBK"/>
        <charset val="134"/>
      </rPr>
      <t>座，进水闸</t>
    </r>
    <r>
      <rPr>
        <sz val="8"/>
        <rFont val="Times New Roman"/>
        <charset val="134"/>
      </rPr>
      <t>213</t>
    </r>
    <r>
      <rPr>
        <sz val="8"/>
        <rFont val="方正仿宋_GBK"/>
        <charset val="134"/>
      </rPr>
      <t>座），桥</t>
    </r>
    <r>
      <rPr>
        <sz val="8"/>
        <rFont val="Times New Roman"/>
        <charset val="134"/>
      </rPr>
      <t>34</t>
    </r>
    <r>
      <rPr>
        <sz val="8"/>
        <rFont val="方正仿宋_GBK"/>
        <charset val="134"/>
      </rPr>
      <t>座，灌溉面积</t>
    </r>
    <r>
      <rPr>
        <sz val="8"/>
        <rFont val="Times New Roman"/>
        <charset val="134"/>
      </rPr>
      <t>10300</t>
    </r>
    <r>
      <rPr>
        <sz val="8"/>
        <rFont val="方正仿宋_GBK"/>
        <charset val="134"/>
      </rPr>
      <t>亩。惠及一般户和贫困户</t>
    </r>
    <r>
      <rPr>
        <sz val="8"/>
        <rFont val="Times New Roman"/>
        <charset val="134"/>
      </rPr>
      <t>63</t>
    </r>
    <r>
      <rPr>
        <sz val="8"/>
        <rFont val="方正仿宋_GBK"/>
        <charset val="134"/>
      </rPr>
      <t>户，其中贫困户</t>
    </r>
    <r>
      <rPr>
        <sz val="8"/>
        <rFont val="Times New Roman"/>
        <charset val="134"/>
      </rPr>
      <t>11</t>
    </r>
    <r>
      <rPr>
        <sz val="8"/>
        <rFont val="方正仿宋_GBK"/>
        <charset val="134"/>
      </rPr>
      <t>户。此项目为公益项目加强农田水利基础设施建设，提高水资源利用率，项目建设完成后，资产行业部门所有。</t>
    </r>
  </si>
  <si>
    <t>加强农田水利基础设施建设，提高水资源利用率</t>
  </si>
  <si>
    <r>
      <rPr>
        <sz val="8"/>
        <rFont val="方正仿宋_GBK"/>
        <charset val="134"/>
      </rPr>
      <t>市农业局
艾海提</t>
    </r>
    <r>
      <rPr>
        <sz val="8"/>
        <rFont val="Times New Roman"/>
        <charset val="134"/>
      </rPr>
      <t>·</t>
    </r>
    <r>
      <rPr>
        <sz val="8"/>
        <rFont val="方正仿宋_GBK"/>
        <charset val="134"/>
      </rPr>
      <t>艾沙</t>
    </r>
  </si>
  <si>
    <t>6528012021002</t>
  </si>
  <si>
    <r>
      <rPr>
        <sz val="8"/>
        <rFont val="方正仿宋_GBK"/>
        <charset val="134"/>
      </rPr>
      <t>库尔勒市阿瓦提乡</t>
    </r>
    <r>
      <rPr>
        <sz val="8"/>
        <rFont val="Times New Roman"/>
        <charset val="134"/>
      </rPr>
      <t>-</t>
    </r>
    <r>
      <rPr>
        <sz val="8"/>
        <rFont val="方正仿宋_GBK"/>
        <charset val="134"/>
      </rPr>
      <t>基础设施和公共服务</t>
    </r>
    <r>
      <rPr>
        <sz val="8"/>
        <rFont val="Times New Roman"/>
        <charset val="134"/>
      </rPr>
      <t>-</t>
    </r>
    <r>
      <rPr>
        <sz val="8"/>
        <rFont val="方正仿宋_GBK"/>
        <charset val="134"/>
      </rPr>
      <t>村内道路建设项目</t>
    </r>
  </si>
  <si>
    <t>村内道路建设项目</t>
  </si>
  <si>
    <t>阿瓦提乡明昆格尔村、吾夏克铁热克村</t>
  </si>
  <si>
    <r>
      <rPr>
        <sz val="8"/>
        <rFont val="方正仿宋_GBK"/>
        <charset val="134"/>
      </rPr>
      <t>投资</t>
    </r>
    <r>
      <rPr>
        <sz val="8"/>
        <rFont val="Times New Roman"/>
        <charset val="134"/>
      </rPr>
      <t>362.4046</t>
    </r>
    <r>
      <rPr>
        <sz val="8"/>
        <rFont val="方正仿宋_GBK"/>
        <charset val="134"/>
      </rPr>
      <t>万元，新建柏油路</t>
    </r>
    <r>
      <rPr>
        <sz val="8"/>
        <rFont val="Times New Roman"/>
        <charset val="134"/>
      </rPr>
      <t>7.213</t>
    </r>
    <r>
      <rPr>
        <sz val="8"/>
        <rFont val="方正仿宋_GBK"/>
        <charset val="134"/>
      </rPr>
      <t>公里，路面宽度为</t>
    </r>
    <r>
      <rPr>
        <sz val="8"/>
        <rFont val="Times New Roman"/>
        <charset val="134"/>
      </rPr>
      <t>3.5</t>
    </r>
    <r>
      <rPr>
        <sz val="8"/>
        <rFont val="方正仿宋_GBK"/>
        <charset val="134"/>
      </rPr>
      <t>米</t>
    </r>
    <r>
      <rPr>
        <sz val="8"/>
        <rFont val="Times New Roman"/>
        <charset val="134"/>
      </rPr>
      <t>-6.5</t>
    </r>
    <r>
      <rPr>
        <sz val="8"/>
        <rFont val="方正仿宋_GBK"/>
        <charset val="134"/>
      </rPr>
      <t>米，路基宽度为</t>
    </r>
    <r>
      <rPr>
        <sz val="8"/>
        <rFont val="Times New Roman"/>
        <charset val="134"/>
      </rPr>
      <t>4.5</t>
    </r>
    <r>
      <rPr>
        <sz val="8"/>
        <rFont val="方正仿宋_GBK"/>
        <charset val="134"/>
      </rPr>
      <t>米</t>
    </r>
    <r>
      <rPr>
        <sz val="8"/>
        <rFont val="Times New Roman"/>
        <charset val="134"/>
      </rPr>
      <t>-7</t>
    </r>
    <r>
      <rPr>
        <sz val="8"/>
        <rFont val="方正仿宋_GBK"/>
        <charset val="134"/>
      </rPr>
      <t>米，道路结构采用</t>
    </r>
    <r>
      <rPr>
        <sz val="8"/>
        <rFont val="Times New Roman"/>
        <charset val="134"/>
      </rPr>
      <t>4cm</t>
    </r>
    <r>
      <rPr>
        <sz val="8"/>
        <rFont val="方正仿宋_GBK"/>
        <charset val="134"/>
      </rPr>
      <t>沥青混凝土面层</t>
    </r>
    <r>
      <rPr>
        <sz val="8"/>
        <rFont val="Times New Roman"/>
        <charset val="134"/>
      </rPr>
      <t>+15cm</t>
    </r>
    <r>
      <rPr>
        <sz val="8"/>
        <rFont val="方正仿宋_GBK"/>
        <charset val="134"/>
      </rPr>
      <t>级配砂砾基层</t>
    </r>
    <r>
      <rPr>
        <sz val="8"/>
        <rFont val="Times New Roman"/>
        <charset val="134"/>
      </rPr>
      <t>+20cm</t>
    </r>
    <r>
      <rPr>
        <sz val="8"/>
        <rFont val="方正仿宋_GBK"/>
        <charset val="134"/>
      </rPr>
      <t>天然砂砾底基层。惠及一般户和贫困户</t>
    </r>
    <r>
      <rPr>
        <sz val="8"/>
        <rFont val="Times New Roman"/>
        <charset val="134"/>
      </rPr>
      <t>65</t>
    </r>
    <r>
      <rPr>
        <sz val="8"/>
        <rFont val="方正仿宋_GBK"/>
        <charset val="134"/>
      </rPr>
      <t>户，其中贫困户</t>
    </r>
    <r>
      <rPr>
        <sz val="8"/>
        <rFont val="Times New Roman"/>
        <charset val="134"/>
      </rPr>
      <t>8</t>
    </r>
    <r>
      <rPr>
        <sz val="8"/>
        <rFont val="方正仿宋_GBK"/>
        <charset val="134"/>
      </rPr>
      <t>户。此项目为公益项目，改善农民生活条件，方便居民出行，项目建设完成后，资产行业部门所有。</t>
    </r>
  </si>
  <si>
    <t>改善农民生活条件，方便居民出行</t>
  </si>
  <si>
    <r>
      <rPr>
        <sz val="8"/>
        <rFont val="方正仿宋_GBK"/>
        <charset val="134"/>
      </rPr>
      <t>市交通局</t>
    </r>
    <r>
      <rPr>
        <sz val="8"/>
        <rFont val="Times New Roman"/>
        <charset val="134"/>
      </rPr>
      <t xml:space="preserve">  
</t>
    </r>
    <r>
      <rPr>
        <sz val="8"/>
        <rFont val="方正仿宋_GBK"/>
        <charset val="134"/>
      </rPr>
      <t>张建水</t>
    </r>
  </si>
  <si>
    <t>6528012021003</t>
  </si>
  <si>
    <r>
      <rPr>
        <sz val="8"/>
        <rFont val="方正仿宋_GBK"/>
        <charset val="134"/>
      </rPr>
      <t>库尔勒市哈拉玉宫乡</t>
    </r>
    <r>
      <rPr>
        <sz val="8"/>
        <rFont val="Times New Roman"/>
        <charset val="134"/>
      </rPr>
      <t>-</t>
    </r>
    <r>
      <rPr>
        <sz val="8"/>
        <rFont val="方正仿宋_GBK"/>
        <charset val="134"/>
      </rPr>
      <t>基础设施和公共服务</t>
    </r>
    <r>
      <rPr>
        <sz val="8"/>
        <rFont val="Times New Roman"/>
        <charset val="134"/>
      </rPr>
      <t>-</t>
    </r>
    <r>
      <rPr>
        <sz val="8"/>
        <rFont val="方正仿宋_GBK"/>
        <charset val="134"/>
      </rPr>
      <t>防渗渠建设项目</t>
    </r>
  </si>
  <si>
    <t>哈拉玉宫乡巴格吉代村</t>
  </si>
  <si>
    <r>
      <rPr>
        <sz val="8"/>
        <rFont val="方正仿宋_GBK"/>
        <charset val="134"/>
      </rPr>
      <t>投资</t>
    </r>
    <r>
      <rPr>
        <sz val="8"/>
        <rFont val="Times New Roman"/>
        <charset val="134"/>
      </rPr>
      <t>189</t>
    </r>
    <r>
      <rPr>
        <sz val="8"/>
        <rFont val="方正仿宋_GBK"/>
        <charset val="134"/>
      </rPr>
      <t>万元，新建规格</t>
    </r>
    <r>
      <rPr>
        <sz val="8"/>
        <rFont val="Times New Roman"/>
        <charset val="134"/>
      </rPr>
      <t>1/2U</t>
    </r>
    <r>
      <rPr>
        <sz val="8"/>
        <rFont val="方正仿宋_GBK"/>
        <charset val="134"/>
      </rPr>
      <t>型</t>
    </r>
    <r>
      <rPr>
        <sz val="8"/>
        <rFont val="Times New Roman"/>
        <charset val="134"/>
      </rPr>
      <t>D80</t>
    </r>
    <r>
      <rPr>
        <sz val="8"/>
        <rFont val="方正仿宋_GBK"/>
        <charset val="134"/>
      </rPr>
      <t>防渗渠</t>
    </r>
    <r>
      <rPr>
        <sz val="8"/>
        <rFont val="Times New Roman"/>
        <charset val="134"/>
      </rPr>
      <t>4.5</t>
    </r>
    <r>
      <rPr>
        <sz val="8"/>
        <rFont val="方正仿宋_GBK"/>
        <charset val="134"/>
      </rPr>
      <t>公里，共有闸口</t>
    </r>
    <r>
      <rPr>
        <sz val="8"/>
        <rFont val="Times New Roman"/>
        <charset val="134"/>
      </rPr>
      <t>128</t>
    </r>
    <r>
      <rPr>
        <sz val="8"/>
        <rFont val="方正仿宋_GBK"/>
        <charset val="134"/>
      </rPr>
      <t>座（包括节制闸和进水闸等），桥</t>
    </r>
    <r>
      <rPr>
        <sz val="8"/>
        <rFont val="Times New Roman"/>
        <charset val="134"/>
      </rPr>
      <t>13</t>
    </r>
    <r>
      <rPr>
        <sz val="8"/>
        <rFont val="方正仿宋_GBK"/>
        <charset val="134"/>
      </rPr>
      <t>座。灌溉面积</t>
    </r>
    <r>
      <rPr>
        <sz val="8"/>
        <rFont val="Times New Roman"/>
        <charset val="134"/>
      </rPr>
      <t>1150</t>
    </r>
    <r>
      <rPr>
        <sz val="8"/>
        <rFont val="方正仿宋_GBK"/>
        <charset val="134"/>
      </rPr>
      <t>亩，惠及一般户和贫困户</t>
    </r>
    <r>
      <rPr>
        <sz val="8"/>
        <rFont val="Times New Roman"/>
        <charset val="134"/>
      </rPr>
      <t>80</t>
    </r>
    <r>
      <rPr>
        <sz val="8"/>
        <rFont val="方正仿宋_GBK"/>
        <charset val="134"/>
      </rPr>
      <t>户，其中贫困户</t>
    </r>
    <r>
      <rPr>
        <sz val="8"/>
        <rFont val="Times New Roman"/>
        <charset val="134"/>
      </rPr>
      <t>7</t>
    </r>
    <r>
      <rPr>
        <sz val="8"/>
        <rFont val="方正仿宋_GBK"/>
        <charset val="134"/>
      </rPr>
      <t>户。此项目为公益项目加强农田水利基础设施建设，提高水资源利用率，项目建设完成后，资产行业部门所有。</t>
    </r>
  </si>
  <si>
    <t>6528012021004</t>
  </si>
  <si>
    <t>哈拉玉宫乡哈拉玉宫村</t>
  </si>
  <si>
    <r>
      <rPr>
        <sz val="8"/>
        <rFont val="方正仿宋_GBK"/>
        <charset val="134"/>
      </rPr>
      <t>投资</t>
    </r>
    <r>
      <rPr>
        <sz val="8"/>
        <rFont val="Times New Roman"/>
        <charset val="134"/>
      </rPr>
      <t>190.05</t>
    </r>
    <r>
      <rPr>
        <sz val="8"/>
        <rFont val="方正仿宋_GBK"/>
        <charset val="134"/>
      </rPr>
      <t>万元，新建规格</t>
    </r>
    <r>
      <rPr>
        <sz val="8"/>
        <rFont val="Times New Roman"/>
        <charset val="134"/>
      </rPr>
      <t>1/2U</t>
    </r>
    <r>
      <rPr>
        <sz val="8"/>
        <rFont val="方正仿宋_GBK"/>
        <charset val="134"/>
      </rPr>
      <t>型</t>
    </r>
    <r>
      <rPr>
        <sz val="8"/>
        <rFont val="Times New Roman"/>
        <charset val="134"/>
      </rPr>
      <t>D80</t>
    </r>
    <r>
      <rPr>
        <sz val="8"/>
        <rFont val="方正仿宋_GBK"/>
        <charset val="134"/>
      </rPr>
      <t>防渗渠</t>
    </r>
    <r>
      <rPr>
        <sz val="8"/>
        <rFont val="Times New Roman"/>
        <charset val="134"/>
      </rPr>
      <t>4.525</t>
    </r>
    <r>
      <rPr>
        <sz val="8"/>
        <rFont val="方正仿宋_GBK"/>
        <charset val="134"/>
      </rPr>
      <t>公里，共有闸口</t>
    </r>
    <r>
      <rPr>
        <sz val="8"/>
        <rFont val="Times New Roman"/>
        <charset val="134"/>
      </rPr>
      <t>116</t>
    </r>
    <r>
      <rPr>
        <sz val="8"/>
        <rFont val="方正仿宋_GBK"/>
        <charset val="134"/>
      </rPr>
      <t>座（包括节制闸和进水闸等），桥</t>
    </r>
    <r>
      <rPr>
        <sz val="8"/>
        <rFont val="Times New Roman"/>
        <charset val="134"/>
      </rPr>
      <t>44</t>
    </r>
    <r>
      <rPr>
        <sz val="8"/>
        <rFont val="方正仿宋_GBK"/>
        <charset val="134"/>
      </rPr>
      <t>座。灌溉面积</t>
    </r>
    <r>
      <rPr>
        <sz val="8"/>
        <rFont val="Times New Roman"/>
        <charset val="134"/>
      </rPr>
      <t>4115</t>
    </r>
    <r>
      <rPr>
        <sz val="8"/>
        <rFont val="方正仿宋_GBK"/>
        <charset val="134"/>
      </rPr>
      <t>亩，惠及一般户和贫困户</t>
    </r>
    <r>
      <rPr>
        <sz val="8"/>
        <rFont val="Times New Roman"/>
        <charset val="134"/>
      </rPr>
      <t>62</t>
    </r>
    <r>
      <rPr>
        <sz val="8"/>
        <rFont val="方正仿宋_GBK"/>
        <charset val="134"/>
      </rPr>
      <t>户，其中贫困户</t>
    </r>
    <r>
      <rPr>
        <sz val="8"/>
        <rFont val="Times New Roman"/>
        <charset val="134"/>
      </rPr>
      <t>5</t>
    </r>
    <r>
      <rPr>
        <sz val="8"/>
        <rFont val="方正仿宋_GBK"/>
        <charset val="134"/>
      </rPr>
      <t>户。</t>
    </r>
  </si>
  <si>
    <t>6528012021005</t>
  </si>
  <si>
    <t>哈拉玉宫乡台斯砍村</t>
  </si>
  <si>
    <r>
      <rPr>
        <sz val="8"/>
        <rFont val="方正仿宋_GBK"/>
        <charset val="134"/>
      </rPr>
      <t>投资</t>
    </r>
    <r>
      <rPr>
        <sz val="8"/>
        <rFont val="Times New Roman"/>
        <charset val="134"/>
      </rPr>
      <t>700.8</t>
    </r>
    <r>
      <rPr>
        <sz val="8"/>
        <rFont val="方正仿宋_GBK"/>
        <charset val="134"/>
      </rPr>
      <t>万元，新建规格</t>
    </r>
    <r>
      <rPr>
        <sz val="8"/>
        <rFont val="Times New Roman"/>
        <charset val="134"/>
      </rPr>
      <t>1/2U</t>
    </r>
    <r>
      <rPr>
        <sz val="8"/>
        <rFont val="方正仿宋_GBK"/>
        <charset val="134"/>
      </rPr>
      <t>型</t>
    </r>
    <r>
      <rPr>
        <sz val="8"/>
        <rFont val="Times New Roman"/>
        <charset val="134"/>
      </rPr>
      <t>D120</t>
    </r>
    <r>
      <rPr>
        <sz val="8"/>
        <rFont val="方正仿宋_GBK"/>
        <charset val="134"/>
      </rPr>
      <t>防渗渠</t>
    </r>
    <r>
      <rPr>
        <sz val="8"/>
        <rFont val="Times New Roman"/>
        <charset val="134"/>
      </rPr>
      <t>14.6</t>
    </r>
    <r>
      <rPr>
        <sz val="8"/>
        <rFont val="方正仿宋_GBK"/>
        <charset val="134"/>
      </rPr>
      <t>公里，共有闸口</t>
    </r>
    <r>
      <rPr>
        <sz val="8"/>
        <rFont val="Times New Roman"/>
        <charset val="134"/>
      </rPr>
      <t>339</t>
    </r>
    <r>
      <rPr>
        <sz val="8"/>
        <rFont val="方正仿宋_GBK"/>
        <charset val="134"/>
      </rPr>
      <t>座（包括节制闸和进水闸等），桥</t>
    </r>
    <r>
      <rPr>
        <sz val="8"/>
        <rFont val="Times New Roman"/>
        <charset val="134"/>
      </rPr>
      <t>78</t>
    </r>
    <r>
      <rPr>
        <sz val="8"/>
        <rFont val="方正仿宋_GBK"/>
        <charset val="134"/>
      </rPr>
      <t>座。灌溉面积</t>
    </r>
    <r>
      <rPr>
        <sz val="8"/>
        <rFont val="Times New Roman"/>
        <charset val="134"/>
      </rPr>
      <t>4100</t>
    </r>
    <r>
      <rPr>
        <sz val="8"/>
        <rFont val="方正仿宋_GBK"/>
        <charset val="134"/>
      </rPr>
      <t>亩，惠及一般户和贫困户</t>
    </r>
    <r>
      <rPr>
        <sz val="8"/>
        <rFont val="Times New Roman"/>
        <charset val="134"/>
      </rPr>
      <t>259</t>
    </r>
    <r>
      <rPr>
        <sz val="8"/>
        <rFont val="方正仿宋_GBK"/>
        <charset val="134"/>
      </rPr>
      <t>户，其中贫困户</t>
    </r>
    <r>
      <rPr>
        <sz val="8"/>
        <rFont val="Times New Roman"/>
        <charset val="134"/>
      </rPr>
      <t>15</t>
    </r>
    <r>
      <rPr>
        <sz val="8"/>
        <rFont val="方正仿宋_GBK"/>
        <charset val="134"/>
      </rPr>
      <t>户。此项目为公益项目加强农田水利基础设施建设，提高水资源利用率，项目建设完成后，资产行业部门所有。</t>
    </r>
  </si>
  <si>
    <t>6528012021006</t>
  </si>
  <si>
    <r>
      <rPr>
        <sz val="8"/>
        <rFont val="方正仿宋_GBK"/>
        <charset val="134"/>
      </rPr>
      <t>库尔勒市哈拉玉宫乡</t>
    </r>
    <r>
      <rPr>
        <sz val="8"/>
        <rFont val="Times New Roman"/>
        <charset val="134"/>
      </rPr>
      <t>-</t>
    </r>
    <r>
      <rPr>
        <sz val="8"/>
        <rFont val="方正仿宋_GBK"/>
        <charset val="134"/>
      </rPr>
      <t>基础设施和公共服务</t>
    </r>
    <r>
      <rPr>
        <sz val="8"/>
        <rFont val="Times New Roman"/>
        <charset val="134"/>
      </rPr>
      <t>-</t>
    </r>
    <r>
      <rPr>
        <sz val="8"/>
        <rFont val="方正仿宋_GBK"/>
        <charset val="134"/>
      </rPr>
      <t>村内道路建设项目</t>
    </r>
  </si>
  <si>
    <t>哈拉玉宫乡中多尕村</t>
  </si>
  <si>
    <r>
      <rPr>
        <sz val="8"/>
        <rFont val="方正仿宋_GBK"/>
        <charset val="134"/>
      </rPr>
      <t>投资</t>
    </r>
    <r>
      <rPr>
        <sz val="8"/>
        <rFont val="Times New Roman"/>
        <charset val="134"/>
      </rPr>
      <t>354.9959</t>
    </r>
    <r>
      <rPr>
        <sz val="8"/>
        <rFont val="方正仿宋_GBK"/>
        <charset val="134"/>
      </rPr>
      <t>万元，新建柏油路</t>
    </r>
    <r>
      <rPr>
        <sz val="8"/>
        <rFont val="Times New Roman"/>
        <charset val="134"/>
      </rPr>
      <t>6.387</t>
    </r>
    <r>
      <rPr>
        <sz val="8"/>
        <rFont val="方正仿宋_GBK"/>
        <charset val="134"/>
      </rPr>
      <t>公里，路面宽度为</t>
    </r>
    <r>
      <rPr>
        <sz val="8"/>
        <rFont val="Times New Roman"/>
        <charset val="134"/>
      </rPr>
      <t>3.5</t>
    </r>
    <r>
      <rPr>
        <sz val="8"/>
        <rFont val="方正仿宋_GBK"/>
        <charset val="134"/>
      </rPr>
      <t>米</t>
    </r>
    <r>
      <rPr>
        <sz val="8"/>
        <rFont val="Times New Roman"/>
        <charset val="134"/>
      </rPr>
      <t>-6.5</t>
    </r>
    <r>
      <rPr>
        <sz val="8"/>
        <rFont val="方正仿宋_GBK"/>
        <charset val="134"/>
      </rPr>
      <t>米，路基宽度为</t>
    </r>
    <r>
      <rPr>
        <sz val="8"/>
        <rFont val="Times New Roman"/>
        <charset val="134"/>
      </rPr>
      <t>4.5</t>
    </r>
    <r>
      <rPr>
        <sz val="8"/>
        <rFont val="方正仿宋_GBK"/>
        <charset val="134"/>
      </rPr>
      <t>米</t>
    </r>
    <r>
      <rPr>
        <sz val="8"/>
        <rFont val="Times New Roman"/>
        <charset val="134"/>
      </rPr>
      <t>-7</t>
    </r>
    <r>
      <rPr>
        <sz val="8"/>
        <rFont val="方正仿宋_GBK"/>
        <charset val="134"/>
      </rPr>
      <t>米，道路结构采用</t>
    </r>
    <r>
      <rPr>
        <sz val="8"/>
        <rFont val="Times New Roman"/>
        <charset val="134"/>
      </rPr>
      <t>4cm</t>
    </r>
    <r>
      <rPr>
        <sz val="8"/>
        <rFont val="方正仿宋_GBK"/>
        <charset val="134"/>
      </rPr>
      <t>沥青混凝土面层</t>
    </r>
    <r>
      <rPr>
        <sz val="8"/>
        <rFont val="Times New Roman"/>
        <charset val="134"/>
      </rPr>
      <t>+15cm</t>
    </r>
    <r>
      <rPr>
        <sz val="8"/>
        <rFont val="方正仿宋_GBK"/>
        <charset val="134"/>
      </rPr>
      <t>级配砂砾基层</t>
    </r>
    <r>
      <rPr>
        <sz val="8"/>
        <rFont val="Times New Roman"/>
        <charset val="134"/>
      </rPr>
      <t>+20cm</t>
    </r>
    <r>
      <rPr>
        <sz val="8"/>
        <rFont val="方正仿宋_GBK"/>
        <charset val="134"/>
      </rPr>
      <t>天然砂砾底基层。惠及一般户和贫困户</t>
    </r>
    <r>
      <rPr>
        <sz val="8"/>
        <rFont val="Times New Roman"/>
        <charset val="134"/>
      </rPr>
      <t>24</t>
    </r>
    <r>
      <rPr>
        <sz val="8"/>
        <rFont val="方正仿宋_GBK"/>
        <charset val="134"/>
      </rPr>
      <t>户，其中贫困户</t>
    </r>
    <r>
      <rPr>
        <sz val="8"/>
        <rFont val="Times New Roman"/>
        <charset val="134"/>
      </rPr>
      <t>4</t>
    </r>
    <r>
      <rPr>
        <sz val="8"/>
        <rFont val="方正仿宋_GBK"/>
        <charset val="134"/>
      </rPr>
      <t>户。此项目为公益项目，改善农民生活条件，方便居民出行，项目建设完成后，资产行业部门所有。</t>
    </r>
  </si>
  <si>
    <t>6528012021007</t>
  </si>
  <si>
    <t>库尔勒市和什力克乡农村饮水安全巩固提升工程</t>
  </si>
  <si>
    <t>改建</t>
  </si>
  <si>
    <t>基础设施和公共服务</t>
  </si>
  <si>
    <t>和什力克乡上和什力克村</t>
  </si>
  <si>
    <r>
      <rPr>
        <sz val="8"/>
        <rFont val="方正仿宋_GBK"/>
        <charset val="134"/>
      </rPr>
      <t>新建</t>
    </r>
    <r>
      <rPr>
        <sz val="8"/>
        <rFont val="Times New Roman"/>
        <charset val="134"/>
      </rPr>
      <t>PE</t>
    </r>
    <r>
      <rPr>
        <sz val="8"/>
        <rFont val="方正仿宋_GBK"/>
        <charset val="134"/>
      </rPr>
      <t>供水管线</t>
    </r>
    <r>
      <rPr>
        <sz val="8"/>
        <rFont val="Times New Roman"/>
        <charset val="134"/>
      </rPr>
      <t>11200m</t>
    </r>
    <r>
      <rPr>
        <sz val="8"/>
        <rFont val="方正仿宋_GBK"/>
        <charset val="134"/>
      </rPr>
      <t>，其中：长度</t>
    </r>
    <r>
      <rPr>
        <sz val="8"/>
        <rFont val="Times New Roman"/>
        <charset val="134"/>
      </rPr>
      <t>9200m</t>
    </r>
    <r>
      <rPr>
        <sz val="8"/>
        <rFont val="方正仿宋_GBK"/>
        <charset val="134"/>
      </rPr>
      <t>（</t>
    </r>
    <r>
      <rPr>
        <sz val="8"/>
        <rFont val="Times New Roman"/>
        <charset val="134"/>
      </rPr>
      <t>PE100)SDR17 1.0MPa DN200</t>
    </r>
    <r>
      <rPr>
        <sz val="8"/>
        <rFont val="方正仿宋_GBK"/>
        <charset val="134"/>
      </rPr>
      <t>，长度</t>
    </r>
    <r>
      <rPr>
        <sz val="8"/>
        <rFont val="Times New Roman"/>
        <charset val="134"/>
      </rPr>
      <t>2000m</t>
    </r>
    <r>
      <rPr>
        <sz val="8"/>
        <rFont val="方正仿宋_GBK"/>
        <charset val="134"/>
      </rPr>
      <t>（</t>
    </r>
    <r>
      <rPr>
        <sz val="8"/>
        <rFont val="Times New Roman"/>
        <charset val="134"/>
      </rPr>
      <t>PE100)SDR17 1.0MPa DN125</t>
    </r>
    <r>
      <rPr>
        <sz val="8"/>
        <rFont val="方正仿宋_GBK"/>
        <charset val="134"/>
      </rPr>
      <t>；砂砾石路面恢复（厚</t>
    </r>
    <r>
      <rPr>
        <sz val="8"/>
        <rFont val="Times New Roman"/>
        <charset val="134"/>
      </rPr>
      <t>50cm</t>
    </r>
    <r>
      <rPr>
        <sz val="8"/>
        <rFont val="方正仿宋_GBK"/>
        <charset val="134"/>
      </rPr>
      <t>）</t>
    </r>
    <r>
      <rPr>
        <sz val="8"/>
        <rFont val="Times New Roman"/>
        <charset val="134"/>
      </rPr>
      <t>6720m³</t>
    </r>
    <r>
      <rPr>
        <sz val="8"/>
        <rFont val="方正仿宋_GBK"/>
        <charset val="134"/>
      </rPr>
      <t>柏油路面恢复</t>
    </r>
    <r>
      <rPr>
        <sz val="8"/>
        <rFont val="Times New Roman"/>
        <charset val="134"/>
      </rPr>
      <t>3360</t>
    </r>
    <r>
      <rPr>
        <sz val="8"/>
        <rFont val="方正仿宋_GBK"/>
        <charset val="134"/>
      </rPr>
      <t>㎡，检查井新建</t>
    </r>
    <r>
      <rPr>
        <sz val="8"/>
        <rFont val="Times New Roman"/>
        <charset val="134"/>
      </rPr>
      <t>3</t>
    </r>
    <r>
      <rPr>
        <sz val="8"/>
        <rFont val="方正仿宋_GBK"/>
        <charset val="134"/>
      </rPr>
      <t>座，管线穿乡村公路（柏油路）</t>
    </r>
    <r>
      <rPr>
        <sz val="8"/>
        <rFont val="Times New Roman"/>
        <charset val="134"/>
      </rPr>
      <t>3</t>
    </r>
    <r>
      <rPr>
        <sz val="8"/>
        <rFont val="方正仿宋_GBK"/>
        <charset val="134"/>
      </rPr>
      <t>处，管道配件等。此项目为公益项目，改善农民生活条件，保障饮水安全，项目建设完成后，资产行业部门所有。</t>
    </r>
  </si>
  <si>
    <t>改善农民生活条件，保障饮水安全</t>
  </si>
  <si>
    <r>
      <rPr>
        <sz val="8"/>
        <rFont val="方正仿宋_GBK"/>
        <charset val="134"/>
      </rPr>
      <t>市水利局
哈德尔江</t>
    </r>
    <r>
      <rPr>
        <sz val="8"/>
        <rFont val="Times New Roman"/>
        <charset val="134"/>
      </rPr>
      <t>·</t>
    </r>
    <r>
      <rPr>
        <sz val="8"/>
        <rFont val="方正仿宋_GBK"/>
        <charset val="134"/>
      </rPr>
      <t>亚生</t>
    </r>
  </si>
  <si>
    <t>6528012021008</t>
  </si>
  <si>
    <r>
      <rPr>
        <sz val="8"/>
        <rFont val="方正仿宋_GBK"/>
        <charset val="134"/>
      </rPr>
      <t>库尔勒市普惠乡</t>
    </r>
    <r>
      <rPr>
        <sz val="8"/>
        <rFont val="Times New Roman"/>
        <charset val="134"/>
      </rPr>
      <t>-</t>
    </r>
    <r>
      <rPr>
        <sz val="8"/>
        <rFont val="方正仿宋_GBK"/>
        <charset val="134"/>
      </rPr>
      <t>养殖饲料加工设备项目</t>
    </r>
  </si>
  <si>
    <t>小型饲料加工设备项目</t>
  </si>
  <si>
    <t>普惠乡雅琪克村</t>
  </si>
  <si>
    <r>
      <rPr>
        <sz val="8"/>
        <rFont val="方正仿宋_GBK"/>
        <charset val="134"/>
      </rPr>
      <t>购买青饲料收获机</t>
    </r>
    <r>
      <rPr>
        <sz val="8"/>
        <rFont val="Times New Roman"/>
        <charset val="134"/>
      </rPr>
      <t>1</t>
    </r>
    <r>
      <rPr>
        <sz val="8"/>
        <rFont val="方正仿宋_GBK"/>
        <charset val="134"/>
      </rPr>
      <t>台，每台补助</t>
    </r>
    <r>
      <rPr>
        <sz val="8"/>
        <rFont val="Times New Roman"/>
        <charset val="134"/>
      </rPr>
      <t>6.1</t>
    </r>
    <r>
      <rPr>
        <sz val="8"/>
        <rFont val="方正仿宋_GBK"/>
        <charset val="134"/>
      </rPr>
      <t>万；购买</t>
    </r>
    <r>
      <rPr>
        <sz val="8"/>
        <rFont val="Times New Roman"/>
        <charset val="134"/>
      </rPr>
      <t>2</t>
    </r>
    <r>
      <rPr>
        <sz val="8"/>
        <rFont val="方正仿宋_GBK"/>
        <charset val="134"/>
      </rPr>
      <t>台机载</t>
    </r>
    <r>
      <rPr>
        <sz val="8"/>
        <rFont val="Times New Roman"/>
        <charset val="134"/>
      </rPr>
      <t>-</t>
    </r>
    <r>
      <rPr>
        <sz val="8"/>
        <rFont val="方正仿宋_GBK"/>
        <charset val="134"/>
      </rPr>
      <t>青贮打捆包膜机，每台补助</t>
    </r>
    <r>
      <rPr>
        <sz val="8"/>
        <rFont val="Times New Roman"/>
        <charset val="134"/>
      </rPr>
      <t>4</t>
    </r>
    <r>
      <rPr>
        <sz val="8"/>
        <rFont val="方正仿宋_GBK"/>
        <charset val="134"/>
      </rPr>
      <t>万；经营采取租给大户经营，每年按照</t>
    </r>
    <r>
      <rPr>
        <sz val="8"/>
        <rFont val="Times New Roman"/>
        <charset val="134"/>
      </rPr>
      <t>12%</t>
    </r>
    <r>
      <rPr>
        <sz val="8"/>
        <rFont val="方正仿宋_GBK"/>
        <charset val="134"/>
      </rPr>
      <t>的租金上交村委会，前两年租金给贫困户分红，两年后根据固定资产折损，按照</t>
    </r>
    <r>
      <rPr>
        <sz val="8"/>
        <rFont val="Times New Roman"/>
        <charset val="134"/>
      </rPr>
      <t>12%</t>
    </r>
    <r>
      <rPr>
        <sz val="8"/>
        <rFont val="方正仿宋_GBK"/>
        <charset val="134"/>
      </rPr>
      <t>的比例承包给大户，租金交给村委会用于扶贫事业；或由雅琪克村委会经营，租金交给村委会用于扶贫事业。项目建成后资产按照国有资产管理归乡政府所有。</t>
    </r>
  </si>
  <si>
    <t>降低人工成本，提高工作效率，增加贫困户和村集体收入</t>
  </si>
  <si>
    <r>
      <rPr>
        <sz val="8"/>
        <rFont val="方正仿宋_GBK"/>
        <charset val="134"/>
      </rPr>
      <t>普惠乡
迪力夏提</t>
    </r>
    <r>
      <rPr>
        <sz val="8"/>
        <rFont val="Times New Roman"/>
        <charset val="134"/>
      </rPr>
      <t>·</t>
    </r>
    <r>
      <rPr>
        <sz val="8"/>
        <rFont val="方正仿宋_GBK"/>
        <charset val="134"/>
      </rPr>
      <t>莫合塔尔</t>
    </r>
  </si>
  <si>
    <t>6528012021009</t>
  </si>
  <si>
    <t>库尔勒市上户镇农村饮水安全巩固提升工程</t>
  </si>
  <si>
    <r>
      <rPr>
        <sz val="8"/>
        <rFont val="方正仿宋_GBK"/>
        <charset val="134"/>
      </rPr>
      <t>上户村</t>
    </r>
    <r>
      <rPr>
        <sz val="8"/>
        <rFont val="Times New Roman"/>
        <charset val="134"/>
      </rPr>
      <t>1</t>
    </r>
    <r>
      <rPr>
        <sz val="8"/>
        <rFont val="方正仿宋_GBK"/>
        <charset val="134"/>
      </rPr>
      <t>组、上户村</t>
    </r>
    <r>
      <rPr>
        <sz val="8"/>
        <rFont val="Times New Roman"/>
        <charset val="134"/>
      </rPr>
      <t>2</t>
    </r>
    <r>
      <rPr>
        <sz val="8"/>
        <rFont val="方正仿宋_GBK"/>
        <charset val="134"/>
      </rPr>
      <t>组、上户村</t>
    </r>
    <r>
      <rPr>
        <sz val="8"/>
        <rFont val="Times New Roman"/>
        <charset val="134"/>
      </rPr>
      <t>3</t>
    </r>
    <r>
      <rPr>
        <sz val="8"/>
        <rFont val="方正仿宋_GBK"/>
        <charset val="134"/>
      </rPr>
      <t>组、萨依买里</t>
    </r>
    <r>
      <rPr>
        <sz val="8"/>
        <rFont val="Times New Roman"/>
        <charset val="134"/>
      </rPr>
      <t>1</t>
    </r>
    <r>
      <rPr>
        <sz val="8"/>
        <rFont val="方正仿宋_GBK"/>
        <charset val="134"/>
      </rPr>
      <t>组</t>
    </r>
  </si>
  <si>
    <r>
      <rPr>
        <sz val="8"/>
        <rFont val="方正仿宋_GBK"/>
        <charset val="134"/>
      </rPr>
      <t>工程新建供水管道</t>
    </r>
    <r>
      <rPr>
        <sz val="8"/>
        <rFont val="Times New Roman"/>
        <charset val="134"/>
      </rPr>
      <t>15.126Km</t>
    </r>
    <r>
      <rPr>
        <sz val="8"/>
        <rFont val="方正仿宋_GBK"/>
        <charset val="134"/>
      </rPr>
      <t>，其中</t>
    </r>
    <r>
      <rPr>
        <sz val="8"/>
        <rFont val="Times New Roman"/>
        <charset val="134"/>
      </rPr>
      <t>DN90</t>
    </r>
    <r>
      <rPr>
        <sz val="8"/>
        <rFont val="方正仿宋_GBK"/>
        <charset val="134"/>
      </rPr>
      <t>供水管道</t>
    </r>
    <r>
      <rPr>
        <sz val="8"/>
        <rFont val="Times New Roman"/>
        <charset val="134"/>
      </rPr>
      <t>3556</t>
    </r>
    <r>
      <rPr>
        <sz val="8"/>
        <rFont val="方正仿宋_GBK"/>
        <charset val="134"/>
      </rPr>
      <t>米，</t>
    </r>
    <r>
      <rPr>
        <sz val="8"/>
        <rFont val="Times New Roman"/>
        <charset val="134"/>
      </rPr>
      <t>DN63</t>
    </r>
    <r>
      <rPr>
        <sz val="8"/>
        <rFont val="方正仿宋_GBK"/>
        <charset val="134"/>
      </rPr>
      <t>供水管道</t>
    </r>
    <r>
      <rPr>
        <sz val="8"/>
        <rFont val="Times New Roman"/>
        <charset val="134"/>
      </rPr>
      <t>5709</t>
    </r>
    <r>
      <rPr>
        <sz val="8"/>
        <rFont val="方正仿宋_GBK"/>
        <charset val="134"/>
      </rPr>
      <t>米，更换和新建的管线管材为</t>
    </r>
    <r>
      <rPr>
        <sz val="8"/>
        <rFont val="Times New Roman"/>
        <charset val="134"/>
      </rPr>
      <t>PE</t>
    </r>
    <r>
      <rPr>
        <sz val="8"/>
        <rFont val="方正仿宋_GBK"/>
        <charset val="134"/>
      </rPr>
      <t>管。水表井拆除重建</t>
    </r>
    <r>
      <rPr>
        <sz val="8"/>
        <rFont val="Times New Roman"/>
        <charset val="134"/>
      </rPr>
      <t>132</t>
    </r>
    <r>
      <rPr>
        <sz val="8"/>
        <rFont val="方正仿宋_GBK"/>
        <charset val="134"/>
      </rPr>
      <t>座，交叉建筑物</t>
    </r>
    <r>
      <rPr>
        <sz val="8"/>
        <rFont val="Times New Roman"/>
        <charset val="134"/>
      </rPr>
      <t>9</t>
    </r>
    <r>
      <rPr>
        <sz val="8"/>
        <rFont val="方正仿宋_GBK"/>
        <charset val="134"/>
      </rPr>
      <t>处；路面恢复</t>
    </r>
    <r>
      <rPr>
        <sz val="8"/>
        <rFont val="Times New Roman"/>
        <charset val="134"/>
      </rPr>
      <t>4538</t>
    </r>
    <r>
      <rPr>
        <sz val="8"/>
        <rFont val="方正仿宋_GBK"/>
        <charset val="134"/>
      </rPr>
      <t>立方米。此项目为公益项目，改善农民生活条件，保障饮水安全，项目建设完成后，资产行业部门所有。</t>
    </r>
  </si>
  <si>
    <t>6528012021010</t>
  </si>
  <si>
    <r>
      <rPr>
        <sz val="8"/>
        <rFont val="方正仿宋_GBK"/>
        <charset val="134"/>
      </rPr>
      <t>库尔勒市普惠乡</t>
    </r>
    <r>
      <rPr>
        <sz val="8"/>
        <rFont val="Times New Roman"/>
        <charset val="134"/>
      </rPr>
      <t>-</t>
    </r>
    <r>
      <rPr>
        <sz val="8"/>
        <rFont val="方正仿宋_GBK"/>
        <charset val="134"/>
      </rPr>
      <t>基础设施和公共服务</t>
    </r>
    <r>
      <rPr>
        <sz val="8"/>
        <rFont val="Times New Roman"/>
        <charset val="134"/>
      </rPr>
      <t>-</t>
    </r>
    <r>
      <rPr>
        <sz val="8"/>
        <rFont val="方正仿宋_GBK"/>
        <charset val="134"/>
      </rPr>
      <t>村内道路建设项目</t>
    </r>
  </si>
  <si>
    <r>
      <rPr>
        <sz val="8"/>
        <rFont val="方正仿宋_GBK"/>
        <charset val="134"/>
      </rPr>
      <t>投资</t>
    </r>
    <r>
      <rPr>
        <sz val="8"/>
        <rFont val="Times New Roman"/>
        <charset val="134"/>
      </rPr>
      <t>132.9206</t>
    </r>
    <r>
      <rPr>
        <sz val="8"/>
        <rFont val="方正仿宋_GBK"/>
        <charset val="134"/>
      </rPr>
      <t>万元，新建</t>
    </r>
    <r>
      <rPr>
        <sz val="8"/>
        <rFont val="Times New Roman"/>
        <charset val="134"/>
      </rPr>
      <t>2.33</t>
    </r>
    <r>
      <rPr>
        <sz val="8"/>
        <rFont val="方正仿宋_GBK"/>
        <charset val="134"/>
      </rPr>
      <t>公里的柏油路。路面宽度为</t>
    </r>
    <r>
      <rPr>
        <sz val="8"/>
        <rFont val="Times New Roman"/>
        <charset val="134"/>
      </rPr>
      <t>3.5</t>
    </r>
    <r>
      <rPr>
        <sz val="8"/>
        <rFont val="方正仿宋_GBK"/>
        <charset val="134"/>
      </rPr>
      <t>米</t>
    </r>
    <r>
      <rPr>
        <sz val="8"/>
        <rFont val="Times New Roman"/>
        <charset val="134"/>
      </rPr>
      <t>-6.5</t>
    </r>
    <r>
      <rPr>
        <sz val="8"/>
        <rFont val="方正仿宋_GBK"/>
        <charset val="134"/>
      </rPr>
      <t>米，路基宽度为</t>
    </r>
    <r>
      <rPr>
        <sz val="8"/>
        <rFont val="Times New Roman"/>
        <charset val="134"/>
      </rPr>
      <t>4.5</t>
    </r>
    <r>
      <rPr>
        <sz val="8"/>
        <rFont val="方正仿宋_GBK"/>
        <charset val="134"/>
      </rPr>
      <t>米</t>
    </r>
    <r>
      <rPr>
        <sz val="8"/>
        <rFont val="Times New Roman"/>
        <charset val="134"/>
      </rPr>
      <t>-7</t>
    </r>
    <r>
      <rPr>
        <sz val="8"/>
        <rFont val="方正仿宋_GBK"/>
        <charset val="134"/>
      </rPr>
      <t>米，道路结构采用</t>
    </r>
    <r>
      <rPr>
        <sz val="8"/>
        <rFont val="Times New Roman"/>
        <charset val="134"/>
      </rPr>
      <t>4cm</t>
    </r>
    <r>
      <rPr>
        <sz val="8"/>
        <rFont val="方正仿宋_GBK"/>
        <charset val="134"/>
      </rPr>
      <t>沥青混凝土面层</t>
    </r>
    <r>
      <rPr>
        <sz val="8"/>
        <rFont val="Times New Roman"/>
        <charset val="134"/>
      </rPr>
      <t>+15cm</t>
    </r>
    <r>
      <rPr>
        <sz val="8"/>
        <rFont val="方正仿宋_GBK"/>
        <charset val="134"/>
      </rPr>
      <t>级配砂砾基层</t>
    </r>
    <r>
      <rPr>
        <sz val="8"/>
        <rFont val="Times New Roman"/>
        <charset val="134"/>
      </rPr>
      <t>+20cm</t>
    </r>
    <r>
      <rPr>
        <sz val="8"/>
        <rFont val="方正仿宋_GBK"/>
        <charset val="134"/>
      </rPr>
      <t>天然砂砾底基层。惠及</t>
    </r>
    <r>
      <rPr>
        <sz val="8"/>
        <rFont val="Times New Roman"/>
        <charset val="134"/>
      </rPr>
      <t>56</t>
    </r>
    <r>
      <rPr>
        <sz val="8"/>
        <rFont val="方正仿宋_GBK"/>
        <charset val="134"/>
      </rPr>
      <t>户农户，</t>
    </r>
    <r>
      <rPr>
        <sz val="8"/>
        <rFont val="Times New Roman"/>
        <charset val="134"/>
      </rPr>
      <t>7</t>
    </r>
    <r>
      <rPr>
        <sz val="8"/>
        <rFont val="方正仿宋_GBK"/>
        <charset val="134"/>
      </rPr>
      <t>户贫困户。此项目为公益项目，改善农民生活条件，方便居民出行，项目建设完成后，资产行业部门所有。</t>
    </r>
  </si>
  <si>
    <r>
      <rPr>
        <sz val="8"/>
        <rFont val="方正仿宋_GBK"/>
        <charset val="134"/>
      </rPr>
      <t xml:space="preserve">市交通局
</t>
    </r>
    <r>
      <rPr>
        <sz val="8"/>
        <rFont val="Times New Roman"/>
        <charset val="134"/>
      </rPr>
      <t xml:space="preserve">  </t>
    </r>
    <r>
      <rPr>
        <sz val="8"/>
        <rFont val="方正仿宋_GBK"/>
        <charset val="134"/>
      </rPr>
      <t>张建水</t>
    </r>
  </si>
  <si>
    <t>6528012021011</t>
  </si>
  <si>
    <r>
      <rPr>
        <sz val="8"/>
        <rFont val="方正仿宋_GBK"/>
        <charset val="134"/>
      </rPr>
      <t>库尔勒市</t>
    </r>
    <r>
      <rPr>
        <sz val="8"/>
        <rFont val="Times New Roman"/>
        <charset val="134"/>
      </rPr>
      <t>-</t>
    </r>
    <r>
      <rPr>
        <sz val="8"/>
        <rFont val="方正仿宋_GBK"/>
        <charset val="134"/>
      </rPr>
      <t>产业扶贫</t>
    </r>
    <r>
      <rPr>
        <sz val="8"/>
        <rFont val="Times New Roman"/>
        <charset val="134"/>
      </rPr>
      <t>-</t>
    </r>
    <r>
      <rPr>
        <sz val="8"/>
        <rFont val="方正仿宋_GBK"/>
        <charset val="134"/>
      </rPr>
      <t>托布力其乡</t>
    </r>
    <r>
      <rPr>
        <sz val="8"/>
        <rFont val="Times New Roman"/>
        <charset val="134"/>
      </rPr>
      <t>-</t>
    </r>
    <r>
      <rPr>
        <sz val="8"/>
        <rFont val="方正仿宋_GBK"/>
        <charset val="134"/>
      </rPr>
      <t>基础设施和公共服务</t>
    </r>
    <r>
      <rPr>
        <sz val="8"/>
        <rFont val="Times New Roman"/>
        <charset val="134"/>
      </rPr>
      <t>-</t>
    </r>
    <r>
      <rPr>
        <sz val="8"/>
        <rFont val="方正仿宋_GBK"/>
        <charset val="134"/>
      </rPr>
      <t>防渗渠建设项目</t>
    </r>
  </si>
  <si>
    <t>托布力其乡艾力坎土曼村</t>
  </si>
  <si>
    <r>
      <rPr>
        <sz val="8"/>
        <rFont val="方正仿宋_GBK"/>
        <charset val="134"/>
      </rPr>
      <t>投资</t>
    </r>
    <r>
      <rPr>
        <sz val="8"/>
        <rFont val="Times New Roman"/>
        <charset val="134"/>
      </rPr>
      <t>202.1</t>
    </r>
    <r>
      <rPr>
        <sz val="8"/>
        <rFont val="方正仿宋_GBK"/>
        <charset val="134"/>
      </rPr>
      <t>万元，新建规格</t>
    </r>
    <r>
      <rPr>
        <sz val="8"/>
        <rFont val="Times New Roman"/>
        <charset val="134"/>
      </rPr>
      <t>1/2U</t>
    </r>
    <r>
      <rPr>
        <sz val="8"/>
        <rFont val="方正仿宋_GBK"/>
        <charset val="134"/>
      </rPr>
      <t>型</t>
    </r>
    <r>
      <rPr>
        <sz val="8"/>
        <rFont val="Times New Roman"/>
        <charset val="134"/>
      </rPr>
      <t>D100</t>
    </r>
    <r>
      <rPr>
        <sz val="8"/>
        <rFont val="方正仿宋_GBK"/>
        <charset val="134"/>
      </rPr>
      <t>防渗渠</t>
    </r>
    <r>
      <rPr>
        <sz val="8"/>
        <rFont val="Times New Roman"/>
        <charset val="134"/>
      </rPr>
      <t>4.3</t>
    </r>
    <r>
      <rPr>
        <sz val="8"/>
        <rFont val="方正仿宋_GBK"/>
        <charset val="134"/>
      </rPr>
      <t>公里，灌溉面积</t>
    </r>
    <r>
      <rPr>
        <sz val="8"/>
        <rFont val="Times New Roman"/>
        <charset val="134"/>
      </rPr>
      <t>1080</t>
    </r>
    <r>
      <rPr>
        <sz val="8"/>
        <rFont val="方正仿宋_GBK"/>
        <charset val="134"/>
      </rPr>
      <t>亩，节制闸</t>
    </r>
    <r>
      <rPr>
        <sz val="8"/>
        <rFont val="Times New Roman"/>
        <charset val="134"/>
      </rPr>
      <t>19</t>
    </r>
    <r>
      <rPr>
        <sz val="8"/>
        <rFont val="方正仿宋_GBK"/>
        <charset val="134"/>
      </rPr>
      <t>座，进水闸</t>
    </r>
    <r>
      <rPr>
        <sz val="8"/>
        <rFont val="Times New Roman"/>
        <charset val="134"/>
      </rPr>
      <t>41</t>
    </r>
    <r>
      <rPr>
        <sz val="8"/>
        <rFont val="方正仿宋_GBK"/>
        <charset val="134"/>
      </rPr>
      <t>座，桥</t>
    </r>
    <r>
      <rPr>
        <sz val="8"/>
        <rFont val="Times New Roman"/>
        <charset val="134"/>
      </rPr>
      <t>10</t>
    </r>
    <r>
      <rPr>
        <sz val="8"/>
        <rFont val="方正仿宋_GBK"/>
        <charset val="134"/>
      </rPr>
      <t>座，受益户</t>
    </r>
    <r>
      <rPr>
        <sz val="8"/>
        <rFont val="Times New Roman"/>
        <charset val="134"/>
      </rPr>
      <t>54</t>
    </r>
    <r>
      <rPr>
        <sz val="8"/>
        <rFont val="方正仿宋_GBK"/>
        <charset val="134"/>
      </rPr>
      <t>户，其中贫困户</t>
    </r>
    <r>
      <rPr>
        <sz val="8"/>
        <rFont val="Times New Roman"/>
        <charset val="134"/>
      </rPr>
      <t>5</t>
    </r>
    <r>
      <rPr>
        <sz val="8"/>
        <rFont val="方正仿宋_GBK"/>
        <charset val="134"/>
      </rPr>
      <t>户，一般户</t>
    </r>
    <r>
      <rPr>
        <sz val="8"/>
        <rFont val="Times New Roman"/>
        <charset val="134"/>
      </rPr>
      <t>49</t>
    </r>
    <r>
      <rPr>
        <sz val="8"/>
        <rFont val="方正仿宋_GBK"/>
        <charset val="134"/>
      </rPr>
      <t>户。此项目为公益项目加强农田水利基础设施建设，提高水资源利用率，项目建设完成后，资产行业部门所有。</t>
    </r>
  </si>
  <si>
    <t>6528012021012</t>
  </si>
  <si>
    <r>
      <rPr>
        <sz val="8"/>
        <rFont val="方正仿宋_GBK"/>
        <charset val="134"/>
      </rPr>
      <t>库尔勒市托布力其乡</t>
    </r>
    <r>
      <rPr>
        <sz val="8"/>
        <rFont val="Times New Roman"/>
        <charset val="134"/>
      </rPr>
      <t>-</t>
    </r>
    <r>
      <rPr>
        <sz val="8"/>
        <rFont val="方正仿宋_GBK"/>
        <charset val="134"/>
      </rPr>
      <t>养殖饲料加工设备项目</t>
    </r>
  </si>
  <si>
    <t>托布力其乡上牙克托格拉克村</t>
  </si>
  <si>
    <r>
      <rPr>
        <sz val="8"/>
        <rFont val="方正仿宋_GBK"/>
        <charset val="134"/>
      </rPr>
      <t>投资</t>
    </r>
    <r>
      <rPr>
        <sz val="8"/>
        <rFont val="Times New Roman"/>
        <charset val="134"/>
      </rPr>
      <t>65</t>
    </r>
    <r>
      <rPr>
        <sz val="8"/>
        <rFont val="方正仿宋_GBK"/>
        <charset val="134"/>
      </rPr>
      <t>万元，为托布力其乡上牙克托格拉克村购置青饲料收获机</t>
    </r>
    <r>
      <rPr>
        <sz val="8"/>
        <rFont val="Times New Roman"/>
        <charset val="134"/>
      </rPr>
      <t>1</t>
    </r>
    <r>
      <rPr>
        <sz val="8"/>
        <rFont val="方正仿宋_GBK"/>
        <charset val="134"/>
      </rPr>
      <t>台；采取租给大户经营，每年按照</t>
    </r>
    <r>
      <rPr>
        <sz val="8"/>
        <rFont val="Times New Roman"/>
        <charset val="134"/>
      </rPr>
      <t>12%</t>
    </r>
    <r>
      <rPr>
        <sz val="8"/>
        <rFont val="方正仿宋_GBK"/>
        <charset val="134"/>
      </rPr>
      <t>的租金上交村委会，前两年租金作为村委会扶贫资金，帮扶贫困户增收致富，两年后根据固定资产折损，按照</t>
    </r>
    <r>
      <rPr>
        <sz val="8"/>
        <rFont val="Times New Roman"/>
        <charset val="134"/>
      </rPr>
      <t>12%</t>
    </r>
    <r>
      <rPr>
        <sz val="8"/>
        <rFont val="方正仿宋_GBK"/>
        <charset val="134"/>
      </rPr>
      <t>的比例承包给大户，租金交给村委会用于扶贫事业或上牙克托格拉克村委会经营，租金交给村委会用于壮大村集体经济。项目建成后资产按照国有资产管理归托布力其乡人民政府所有。</t>
    </r>
  </si>
  <si>
    <r>
      <rPr>
        <sz val="8"/>
        <rFont val="方正仿宋_GBK"/>
        <charset val="134"/>
      </rPr>
      <t>托布力其乡
艾合买提</t>
    </r>
    <r>
      <rPr>
        <sz val="8"/>
        <rFont val="Times New Roman"/>
        <charset val="134"/>
      </rPr>
      <t>·</t>
    </r>
    <r>
      <rPr>
        <sz val="8"/>
        <rFont val="方正仿宋_GBK"/>
        <charset val="134"/>
      </rPr>
      <t>托合提</t>
    </r>
  </si>
  <si>
    <t>6528012021013</t>
  </si>
  <si>
    <t>库尔勒市巩固香梨产业脱贫攻坚成果科技培训项目</t>
  </si>
  <si>
    <t>林果培训项目</t>
  </si>
  <si>
    <t>和什力克乡、普惠乡、恰尔巴格乡、兰干乡、哈拉玉宫乡、上户镇、托布力其乡、西尼尔镇、阿瓦提乡、英下乡</t>
  </si>
  <si>
    <r>
      <rPr>
        <sz val="8"/>
        <rFont val="方正仿宋_GBK"/>
        <charset val="134"/>
      </rPr>
      <t>根据香梨产业发展的需求，紧密结合生产实际中的热、难点问题，重点围绕、果品质量安全等方面，充分利用农民夜校、田间课堂等形式通过室内室外相结合，系统讲解与演示，提高贫困户果园管理水平和自我发展的能力。</t>
    </r>
    <r>
      <rPr>
        <sz val="8"/>
        <rFont val="Times New Roman"/>
        <charset val="134"/>
      </rPr>
      <t>1-3</t>
    </r>
    <r>
      <rPr>
        <sz val="8"/>
        <rFont val="方正仿宋_GBK"/>
        <charset val="134"/>
      </rPr>
      <t>月，各乡镇利用农牧民夜校开展</t>
    </r>
    <r>
      <rPr>
        <sz val="8"/>
        <rFont val="Times New Roman"/>
        <charset val="134"/>
      </rPr>
      <t>2</t>
    </r>
    <r>
      <rPr>
        <sz val="8"/>
        <rFont val="方正仿宋_GBK"/>
        <charset val="134"/>
      </rPr>
      <t>期培训</t>
    </r>
    <r>
      <rPr>
        <sz val="8"/>
        <rFont val="Times New Roman"/>
        <charset val="134"/>
      </rPr>
      <t>,</t>
    </r>
    <r>
      <rPr>
        <sz val="8"/>
        <rFont val="方正仿宋_GBK"/>
        <charset val="134"/>
      </rPr>
      <t>培训内容为《香梨标准化生产管理技术》，培训</t>
    </r>
    <r>
      <rPr>
        <sz val="8"/>
        <rFont val="Times New Roman"/>
        <charset val="134"/>
      </rPr>
      <t>150</t>
    </r>
    <r>
      <rPr>
        <sz val="8"/>
        <rFont val="方正仿宋_GBK"/>
        <charset val="134"/>
      </rPr>
      <t>人次。</t>
    </r>
    <r>
      <rPr>
        <sz val="8"/>
        <rFont val="Times New Roman"/>
        <charset val="134"/>
      </rPr>
      <t>4</t>
    </r>
    <r>
      <rPr>
        <sz val="8"/>
        <rFont val="方正仿宋_GBK"/>
        <charset val="134"/>
      </rPr>
      <t>月，各乡镇开展</t>
    </r>
    <r>
      <rPr>
        <sz val="8"/>
        <rFont val="Times New Roman"/>
        <charset val="134"/>
      </rPr>
      <t>1</t>
    </r>
    <r>
      <rPr>
        <sz val="8"/>
        <rFont val="方正仿宋_GBK"/>
        <charset val="134"/>
      </rPr>
      <t>期《花果管理现场培训会》，利用农牧民夜校开展</t>
    </r>
    <r>
      <rPr>
        <sz val="8"/>
        <rFont val="Times New Roman"/>
        <charset val="134"/>
      </rPr>
      <t>1</t>
    </r>
    <r>
      <rPr>
        <sz val="8"/>
        <rFont val="方正仿宋_GBK"/>
        <charset val="134"/>
      </rPr>
      <t>期《病虫害防控技术培训》，培训</t>
    </r>
    <r>
      <rPr>
        <sz val="8"/>
        <rFont val="Times New Roman"/>
        <charset val="134"/>
      </rPr>
      <t>100</t>
    </r>
    <r>
      <rPr>
        <sz val="8"/>
        <rFont val="方正仿宋_GBK"/>
        <charset val="134"/>
      </rPr>
      <t>人次。</t>
    </r>
    <r>
      <rPr>
        <sz val="8"/>
        <rFont val="Times New Roman"/>
        <charset val="134"/>
      </rPr>
      <t>5-6</t>
    </r>
    <r>
      <rPr>
        <sz val="8"/>
        <rFont val="方正仿宋_GBK"/>
        <charset val="134"/>
      </rPr>
      <t>月，各乡镇利用农牧民夜校开展</t>
    </r>
    <r>
      <rPr>
        <sz val="8"/>
        <rFont val="Times New Roman"/>
        <charset val="134"/>
      </rPr>
      <t>2</t>
    </r>
    <r>
      <rPr>
        <sz val="8"/>
        <rFont val="方正仿宋_GBK"/>
        <charset val="134"/>
      </rPr>
      <t>期培训，培训内容为《病虫害防控技术》，培训</t>
    </r>
    <r>
      <rPr>
        <sz val="8"/>
        <rFont val="Times New Roman"/>
        <charset val="134"/>
      </rPr>
      <t>150</t>
    </r>
    <r>
      <rPr>
        <sz val="8"/>
        <rFont val="方正仿宋_GBK"/>
        <charset val="134"/>
      </rPr>
      <t>人次。</t>
    </r>
    <r>
      <rPr>
        <sz val="8"/>
        <rFont val="Times New Roman"/>
        <charset val="134"/>
      </rPr>
      <t>7</t>
    </r>
    <r>
      <rPr>
        <sz val="8"/>
        <rFont val="方正仿宋_GBK"/>
        <charset val="134"/>
      </rPr>
      <t>月，各乡镇开展</t>
    </r>
    <r>
      <rPr>
        <sz val="8"/>
        <rFont val="Times New Roman"/>
        <charset val="134"/>
      </rPr>
      <t>1</t>
    </r>
    <r>
      <rPr>
        <sz val="8"/>
        <rFont val="方正仿宋_GBK"/>
        <charset val="134"/>
      </rPr>
      <t>期《夏季修剪现场培训会》、开展</t>
    </r>
    <r>
      <rPr>
        <sz val="8"/>
        <rFont val="Times New Roman"/>
        <charset val="134"/>
      </rPr>
      <t>2</t>
    </r>
    <r>
      <rPr>
        <sz val="8"/>
        <rFont val="方正仿宋_GBK"/>
        <charset val="134"/>
      </rPr>
      <t>期农牧民夜校培训病虫害防控技术，培训</t>
    </r>
    <r>
      <rPr>
        <sz val="8"/>
        <rFont val="Times New Roman"/>
        <charset val="134"/>
      </rPr>
      <t>150</t>
    </r>
    <r>
      <rPr>
        <sz val="8"/>
        <rFont val="方正仿宋_GBK"/>
        <charset val="134"/>
      </rPr>
      <t>人次。</t>
    </r>
    <r>
      <rPr>
        <sz val="8"/>
        <rFont val="Times New Roman"/>
        <charset val="134"/>
      </rPr>
      <t>8-9</t>
    </r>
    <r>
      <rPr>
        <sz val="8"/>
        <rFont val="方正仿宋_GBK"/>
        <charset val="134"/>
      </rPr>
      <t>月，各乡镇利用农牧民夜校开展</t>
    </r>
    <r>
      <rPr>
        <sz val="8"/>
        <rFont val="Times New Roman"/>
        <charset val="134"/>
      </rPr>
      <t>2</t>
    </r>
    <r>
      <rPr>
        <sz val="8"/>
        <rFont val="方正仿宋_GBK"/>
        <charset val="134"/>
      </rPr>
      <t>期培训，培训内容为《病虫害防控技术》，培训</t>
    </r>
    <r>
      <rPr>
        <sz val="8"/>
        <rFont val="Times New Roman"/>
        <charset val="134"/>
      </rPr>
      <t>150</t>
    </r>
    <r>
      <rPr>
        <sz val="8"/>
        <rFont val="方正仿宋_GBK"/>
        <charset val="134"/>
      </rPr>
      <t>人次。</t>
    </r>
    <r>
      <rPr>
        <sz val="8"/>
        <rFont val="Times New Roman"/>
        <charset val="134"/>
      </rPr>
      <t>10</t>
    </r>
    <r>
      <rPr>
        <sz val="8"/>
        <rFont val="方正仿宋_GBK"/>
        <charset val="134"/>
      </rPr>
      <t>月，各乡镇开展</t>
    </r>
    <r>
      <rPr>
        <sz val="8"/>
        <rFont val="Times New Roman"/>
        <charset val="134"/>
      </rPr>
      <t>1</t>
    </r>
    <r>
      <rPr>
        <sz val="8"/>
        <rFont val="方正仿宋_GBK"/>
        <charset val="134"/>
      </rPr>
      <t>期《秋冬季管理现场培训会》、利用农牧民夜校开展</t>
    </r>
    <r>
      <rPr>
        <sz val="8"/>
        <rFont val="Times New Roman"/>
        <charset val="134"/>
      </rPr>
      <t>1</t>
    </r>
    <r>
      <rPr>
        <sz val="8"/>
        <rFont val="方正仿宋_GBK"/>
        <charset val="134"/>
      </rPr>
      <t>期培训，培训内容《肥水管理技术、冻害预防技术》，培训</t>
    </r>
    <r>
      <rPr>
        <sz val="8"/>
        <rFont val="Times New Roman"/>
        <charset val="134"/>
      </rPr>
      <t>150</t>
    </r>
    <r>
      <rPr>
        <sz val="8"/>
        <rFont val="方正仿宋_GBK"/>
        <charset val="134"/>
      </rPr>
      <t>人次。</t>
    </r>
    <r>
      <rPr>
        <sz val="8"/>
        <rFont val="Times New Roman"/>
        <charset val="134"/>
      </rPr>
      <t>11-12</t>
    </r>
    <r>
      <rPr>
        <sz val="8"/>
        <rFont val="方正仿宋_GBK"/>
        <charset val="134"/>
      </rPr>
      <t>月，各乡镇开展</t>
    </r>
    <r>
      <rPr>
        <sz val="8"/>
        <rFont val="Times New Roman"/>
        <charset val="134"/>
      </rPr>
      <t>1</t>
    </r>
    <r>
      <rPr>
        <sz val="8"/>
        <rFont val="方正仿宋_GBK"/>
        <charset val="134"/>
      </rPr>
      <t>期《冬季修剪现场培训会》、利用农牧民夜校开展</t>
    </r>
    <r>
      <rPr>
        <sz val="8"/>
        <rFont val="Times New Roman"/>
        <charset val="134"/>
      </rPr>
      <t>2</t>
    </r>
    <r>
      <rPr>
        <sz val="8"/>
        <rFont val="方正仿宋_GBK"/>
        <charset val="134"/>
      </rPr>
      <t>期培训，培训内容为《库尔勒香梨提质增效技术》，培训</t>
    </r>
    <r>
      <rPr>
        <sz val="8"/>
        <rFont val="Times New Roman"/>
        <charset val="134"/>
      </rPr>
      <t>150</t>
    </r>
    <r>
      <rPr>
        <sz val="8"/>
        <rFont val="方正仿宋_GBK"/>
        <charset val="134"/>
      </rPr>
      <t>人次。</t>
    </r>
    <r>
      <rPr>
        <sz val="8"/>
        <rFont val="Times New Roman"/>
        <charset val="134"/>
      </rPr>
      <t>12</t>
    </r>
    <r>
      <rPr>
        <sz val="8"/>
        <rFont val="方正仿宋_GBK"/>
        <charset val="134"/>
      </rPr>
      <t>月中旬对培训人员进行考核，并颁发培训合格证书。总投资</t>
    </r>
    <r>
      <rPr>
        <sz val="8"/>
        <rFont val="Times New Roman"/>
        <charset val="134"/>
      </rPr>
      <t>13</t>
    </r>
    <r>
      <rPr>
        <sz val="8"/>
        <rFont val="方正仿宋_GBK"/>
        <charset val="134"/>
      </rPr>
      <t>万元，其中贫困户培训物资补助资金</t>
    </r>
    <r>
      <rPr>
        <sz val="8"/>
        <rFont val="Times New Roman"/>
        <charset val="134"/>
      </rPr>
      <t>10.281</t>
    </r>
    <r>
      <rPr>
        <sz val="8"/>
        <rFont val="方正仿宋_GBK"/>
        <charset val="134"/>
      </rPr>
      <t>万元，用于购买修剪工具，资料费及其他费用</t>
    </r>
    <r>
      <rPr>
        <sz val="8"/>
        <color rgb="FFFF0000"/>
        <rFont val="Times New Roman"/>
        <charset val="134"/>
      </rPr>
      <t>2.719</t>
    </r>
    <r>
      <rPr>
        <sz val="8"/>
        <color rgb="FFFF0000"/>
        <rFont val="方正仿宋_GBK"/>
        <charset val="134"/>
      </rPr>
      <t>万元。</t>
    </r>
    <r>
      <rPr>
        <sz val="8"/>
        <color rgb="FFFF0000"/>
        <rFont val="Times New Roman"/>
        <charset val="134"/>
      </rPr>
      <t xml:space="preserve">        </t>
    </r>
  </si>
  <si>
    <t>根据香梨产业发展的需求，紧密结合生产实际中的热、难点问题，重点围绕、果品质量安全等方面，充分利用农民夜校、田间课堂等形式通过室内室外相结合，系统讲解与演示，提高贫困户果园管理水平和自我发展的能力。</t>
  </si>
  <si>
    <r>
      <rPr>
        <sz val="8"/>
        <rFont val="方正仿宋_GBK"/>
        <charset val="134"/>
      </rPr>
      <t>市林草局</t>
    </r>
    <r>
      <rPr>
        <sz val="8"/>
        <rFont val="Times New Roman"/>
        <charset val="134"/>
      </rPr>
      <t xml:space="preserve">  </t>
    </r>
    <r>
      <rPr>
        <sz val="8"/>
        <rFont val="方正仿宋_GBK"/>
        <charset val="134"/>
      </rPr>
      <t>张义智</t>
    </r>
  </si>
  <si>
    <t>6528012021014</t>
  </si>
  <si>
    <r>
      <rPr>
        <sz val="8"/>
        <rFont val="方正仿宋_GBK"/>
        <charset val="134"/>
      </rPr>
      <t>库尔勒市普惠乡</t>
    </r>
    <r>
      <rPr>
        <sz val="8"/>
        <rFont val="Times New Roman"/>
        <charset val="134"/>
      </rPr>
      <t>-</t>
    </r>
    <r>
      <rPr>
        <sz val="8"/>
        <rFont val="方正仿宋_GBK"/>
        <charset val="134"/>
      </rPr>
      <t>基础设施和公共服务</t>
    </r>
    <r>
      <rPr>
        <sz val="8"/>
        <rFont val="Times New Roman"/>
        <charset val="134"/>
      </rPr>
      <t>-</t>
    </r>
    <r>
      <rPr>
        <sz val="8"/>
        <rFont val="方正仿宋_GBK"/>
        <charset val="134"/>
      </rPr>
      <t>防渗渠建设项目</t>
    </r>
  </si>
  <si>
    <t>防渗渠项目</t>
  </si>
  <si>
    <t>普惠乡普惠村</t>
  </si>
  <si>
    <r>
      <rPr>
        <sz val="8"/>
        <rFont val="方正仿宋_GBK"/>
        <charset val="134"/>
      </rPr>
      <t>投</t>
    </r>
    <r>
      <rPr>
        <sz val="8"/>
        <rFont val="Times New Roman"/>
        <charset val="134"/>
      </rPr>
      <t>287.2</t>
    </r>
    <r>
      <rPr>
        <sz val="8"/>
        <rFont val="方正仿宋_GBK"/>
        <charset val="134"/>
      </rPr>
      <t>万元，新建防渗渠</t>
    </r>
    <r>
      <rPr>
        <sz val="8"/>
        <rFont val="Times New Roman"/>
        <charset val="134"/>
      </rPr>
      <t>7180</t>
    </r>
    <r>
      <rPr>
        <sz val="8"/>
        <rFont val="方正仿宋_GBK"/>
        <charset val="134"/>
      </rPr>
      <t>米，其中规格</t>
    </r>
    <r>
      <rPr>
        <sz val="8"/>
        <rFont val="Times New Roman"/>
        <charset val="134"/>
      </rPr>
      <t>1/2U</t>
    </r>
    <r>
      <rPr>
        <sz val="8"/>
        <rFont val="方正仿宋_GBK"/>
        <charset val="134"/>
      </rPr>
      <t>型</t>
    </r>
    <r>
      <rPr>
        <sz val="8"/>
        <rFont val="Times New Roman"/>
        <charset val="134"/>
      </rPr>
      <t>D60</t>
    </r>
    <r>
      <rPr>
        <sz val="8"/>
        <rFont val="方正仿宋_GBK"/>
        <charset val="134"/>
      </rPr>
      <t>的</t>
    </r>
    <r>
      <rPr>
        <sz val="8"/>
        <rFont val="Times New Roman"/>
        <charset val="134"/>
      </rPr>
      <t>1.130</t>
    </r>
    <r>
      <rPr>
        <sz val="8"/>
        <rFont val="方正仿宋_GBK"/>
        <charset val="134"/>
      </rPr>
      <t>公里，</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500</t>
    </r>
    <r>
      <rPr>
        <sz val="8"/>
        <rFont val="方正仿宋_GBK"/>
        <charset val="134"/>
      </rPr>
      <t>公里，</t>
    </r>
    <r>
      <rPr>
        <sz val="8"/>
        <rFont val="Times New Roman"/>
        <charset val="134"/>
      </rPr>
      <t>U</t>
    </r>
    <r>
      <rPr>
        <sz val="8"/>
        <rFont val="方正仿宋_GBK"/>
        <charset val="134"/>
      </rPr>
      <t>型</t>
    </r>
    <r>
      <rPr>
        <sz val="8"/>
        <rFont val="Times New Roman"/>
        <charset val="134"/>
      </rPr>
      <t>D100</t>
    </r>
    <r>
      <rPr>
        <sz val="8"/>
        <rFont val="方正仿宋_GBK"/>
        <charset val="134"/>
      </rPr>
      <t>的</t>
    </r>
    <r>
      <rPr>
        <sz val="8"/>
        <rFont val="Times New Roman"/>
        <charset val="134"/>
      </rPr>
      <t>2.4</t>
    </r>
    <r>
      <rPr>
        <sz val="8"/>
        <rFont val="方正仿宋_GBK"/>
        <charset val="134"/>
      </rPr>
      <t>公里，</t>
    </r>
    <r>
      <rPr>
        <sz val="8"/>
        <rFont val="Times New Roman"/>
        <charset val="134"/>
      </rPr>
      <t>U</t>
    </r>
    <r>
      <rPr>
        <sz val="8"/>
        <rFont val="方正仿宋_GBK"/>
        <charset val="134"/>
      </rPr>
      <t>型</t>
    </r>
    <r>
      <rPr>
        <sz val="8"/>
        <rFont val="Times New Roman"/>
        <charset val="134"/>
      </rPr>
      <t>D120</t>
    </r>
    <r>
      <rPr>
        <sz val="8"/>
        <rFont val="方正仿宋_GBK"/>
        <charset val="134"/>
      </rPr>
      <t>的</t>
    </r>
    <r>
      <rPr>
        <sz val="8"/>
        <rFont val="Times New Roman"/>
        <charset val="134"/>
      </rPr>
      <t>3.15</t>
    </r>
    <r>
      <rPr>
        <sz val="8"/>
        <rFont val="方正仿宋_GBK"/>
        <charset val="134"/>
      </rPr>
      <t>公里，共有闸口</t>
    </r>
    <r>
      <rPr>
        <sz val="8"/>
        <rFont val="Times New Roman"/>
        <charset val="134"/>
      </rPr>
      <t>34</t>
    </r>
    <r>
      <rPr>
        <sz val="8"/>
        <rFont val="方正仿宋_GBK"/>
        <charset val="134"/>
      </rPr>
      <t>座（包括节制闸和进水闸等），桥</t>
    </r>
    <r>
      <rPr>
        <sz val="8"/>
        <rFont val="Times New Roman"/>
        <charset val="134"/>
      </rPr>
      <t>14</t>
    </r>
    <r>
      <rPr>
        <sz val="8"/>
        <rFont val="方正仿宋_GBK"/>
        <charset val="134"/>
      </rPr>
      <t>座，涵管</t>
    </r>
    <r>
      <rPr>
        <sz val="8"/>
        <rFont val="Times New Roman"/>
        <charset val="134"/>
      </rPr>
      <t>220</t>
    </r>
    <r>
      <rPr>
        <sz val="8"/>
        <rFont val="方正仿宋_GBK"/>
        <charset val="134"/>
      </rPr>
      <t>个。灌溉面积</t>
    </r>
    <r>
      <rPr>
        <sz val="8"/>
        <rFont val="Times New Roman"/>
        <charset val="134"/>
      </rPr>
      <t>3380</t>
    </r>
    <r>
      <rPr>
        <sz val="8"/>
        <rFont val="方正仿宋_GBK"/>
        <charset val="134"/>
      </rPr>
      <t>亩，惠及</t>
    </r>
    <r>
      <rPr>
        <sz val="8"/>
        <rFont val="Times New Roman"/>
        <charset val="134"/>
      </rPr>
      <t>70</t>
    </r>
    <r>
      <rPr>
        <sz val="8"/>
        <rFont val="方正仿宋_GBK"/>
        <charset val="134"/>
      </rPr>
      <t>户农户，</t>
    </r>
    <r>
      <rPr>
        <sz val="8"/>
        <rFont val="Times New Roman"/>
        <charset val="134"/>
      </rPr>
      <t>12</t>
    </r>
    <r>
      <rPr>
        <sz val="8"/>
        <rFont val="方正仿宋_GBK"/>
        <charset val="134"/>
      </rPr>
      <t>户贫困户。此项目为公益项目加强农田水利基础设施建设，提高水资源利用率，项目建设完成后，资产行业部门所有。</t>
    </r>
  </si>
  <si>
    <t>6528012021015</t>
  </si>
  <si>
    <t>普惠乡雅其克村</t>
  </si>
  <si>
    <r>
      <rPr>
        <sz val="8"/>
        <rFont val="方正仿宋_GBK"/>
        <charset val="134"/>
      </rPr>
      <t>投</t>
    </r>
    <r>
      <rPr>
        <sz val="8"/>
        <rFont val="Times New Roman"/>
        <charset val="134"/>
      </rPr>
      <t>495.240</t>
    </r>
    <r>
      <rPr>
        <sz val="8"/>
        <rFont val="方正仿宋_GBK"/>
        <charset val="134"/>
      </rPr>
      <t>万元，新建防渗渠</t>
    </r>
    <r>
      <rPr>
        <sz val="8"/>
        <rFont val="Times New Roman"/>
        <charset val="134"/>
      </rPr>
      <t>12381</t>
    </r>
    <r>
      <rPr>
        <sz val="8"/>
        <rFont val="方正仿宋_GBK"/>
        <charset val="134"/>
      </rPr>
      <t>米，其中规格</t>
    </r>
    <r>
      <rPr>
        <sz val="8"/>
        <rFont val="Times New Roman"/>
        <charset val="134"/>
      </rPr>
      <t>1/2U</t>
    </r>
    <r>
      <rPr>
        <sz val="8"/>
        <rFont val="方正仿宋_GBK"/>
        <charset val="134"/>
      </rPr>
      <t>型</t>
    </r>
    <r>
      <rPr>
        <sz val="8"/>
        <rFont val="Times New Roman"/>
        <charset val="134"/>
      </rPr>
      <t>D60</t>
    </r>
    <r>
      <rPr>
        <sz val="8"/>
        <rFont val="方正仿宋_GBK"/>
        <charset val="134"/>
      </rPr>
      <t>的</t>
    </r>
    <r>
      <rPr>
        <sz val="8"/>
        <rFont val="Times New Roman"/>
        <charset val="134"/>
      </rPr>
      <t>1.180</t>
    </r>
    <r>
      <rPr>
        <sz val="8"/>
        <rFont val="方正仿宋_GBK"/>
        <charset val="134"/>
      </rPr>
      <t>公里，</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9.201</t>
    </r>
    <r>
      <rPr>
        <sz val="8"/>
        <rFont val="方正仿宋_GBK"/>
        <charset val="134"/>
      </rPr>
      <t>公里，</t>
    </r>
    <r>
      <rPr>
        <sz val="8"/>
        <rFont val="Times New Roman"/>
        <charset val="134"/>
      </rPr>
      <t>U</t>
    </r>
    <r>
      <rPr>
        <sz val="8"/>
        <rFont val="方正仿宋_GBK"/>
        <charset val="134"/>
      </rPr>
      <t>型</t>
    </r>
    <r>
      <rPr>
        <sz val="8"/>
        <rFont val="Times New Roman"/>
        <charset val="134"/>
      </rPr>
      <t>D3000</t>
    </r>
    <r>
      <rPr>
        <sz val="8"/>
        <rFont val="方正仿宋_GBK"/>
        <charset val="134"/>
      </rPr>
      <t>的</t>
    </r>
    <r>
      <rPr>
        <sz val="8"/>
        <rFont val="Times New Roman"/>
        <charset val="134"/>
      </rPr>
      <t>2</t>
    </r>
    <r>
      <rPr>
        <sz val="8"/>
        <rFont val="方正仿宋_GBK"/>
        <charset val="134"/>
      </rPr>
      <t>公里，共有闸口</t>
    </r>
    <r>
      <rPr>
        <sz val="8"/>
        <rFont val="Times New Roman"/>
        <charset val="134"/>
      </rPr>
      <t>40</t>
    </r>
    <r>
      <rPr>
        <sz val="8"/>
        <rFont val="方正仿宋_GBK"/>
        <charset val="134"/>
      </rPr>
      <t>座（包括节制闸和进水闸等），桥</t>
    </r>
    <r>
      <rPr>
        <sz val="8"/>
        <rFont val="Times New Roman"/>
        <charset val="134"/>
      </rPr>
      <t>33</t>
    </r>
    <r>
      <rPr>
        <sz val="8"/>
        <rFont val="方正仿宋_GBK"/>
        <charset val="134"/>
      </rPr>
      <t>座，涵管</t>
    </r>
    <r>
      <rPr>
        <sz val="8"/>
        <rFont val="Times New Roman"/>
        <charset val="134"/>
      </rPr>
      <t>234</t>
    </r>
    <r>
      <rPr>
        <sz val="8"/>
        <rFont val="方正仿宋_GBK"/>
        <charset val="134"/>
      </rPr>
      <t>个。灌溉面积</t>
    </r>
    <r>
      <rPr>
        <sz val="8"/>
        <rFont val="Times New Roman"/>
        <charset val="134"/>
      </rPr>
      <t>10175</t>
    </r>
    <r>
      <rPr>
        <sz val="8"/>
        <rFont val="方正仿宋_GBK"/>
        <charset val="134"/>
      </rPr>
      <t>亩，惠及</t>
    </r>
    <r>
      <rPr>
        <sz val="8"/>
        <rFont val="Times New Roman"/>
        <charset val="134"/>
      </rPr>
      <t>71</t>
    </r>
    <r>
      <rPr>
        <sz val="8"/>
        <rFont val="方正仿宋_GBK"/>
        <charset val="134"/>
      </rPr>
      <t>户农户，</t>
    </r>
    <r>
      <rPr>
        <sz val="8"/>
        <rFont val="Times New Roman"/>
        <charset val="134"/>
      </rPr>
      <t>8</t>
    </r>
    <r>
      <rPr>
        <sz val="8"/>
        <rFont val="方正仿宋_GBK"/>
        <charset val="134"/>
      </rPr>
      <t>户贫困户。此项目为公益项目加强农田水利基础设施建设，提高水资源利用率，项目建设完成后，资产行业部门所有。</t>
    </r>
  </si>
  <si>
    <t>6528012021016</t>
  </si>
  <si>
    <r>
      <rPr>
        <sz val="8"/>
        <color theme="1"/>
        <rFont val="方正仿宋_GBK"/>
        <charset val="134"/>
      </rPr>
      <t>库尔勒市阿瓦提乡喀拉亚尕奇村</t>
    </r>
    <r>
      <rPr>
        <sz val="8"/>
        <color theme="1"/>
        <rFont val="Times New Roman"/>
        <charset val="134"/>
      </rPr>
      <t>-</t>
    </r>
    <r>
      <rPr>
        <sz val="8"/>
        <color theme="1"/>
        <rFont val="方正仿宋_GBK"/>
        <charset val="134"/>
      </rPr>
      <t>基础设施和公共服务</t>
    </r>
    <r>
      <rPr>
        <sz val="8"/>
        <color theme="1"/>
        <rFont val="Times New Roman"/>
        <charset val="134"/>
      </rPr>
      <t>-</t>
    </r>
    <r>
      <rPr>
        <sz val="8"/>
        <color theme="1"/>
        <rFont val="方正仿宋_GBK"/>
        <charset val="134"/>
      </rPr>
      <t>防渗渠建设项目</t>
    </r>
  </si>
  <si>
    <t>阿瓦提乡明昆格尔村</t>
  </si>
  <si>
    <r>
      <rPr>
        <sz val="8"/>
        <color theme="1"/>
        <rFont val="方正仿宋_GBK"/>
        <charset val="134"/>
      </rPr>
      <t>全村投资</t>
    </r>
    <r>
      <rPr>
        <sz val="8"/>
        <color theme="1"/>
        <rFont val="Times New Roman"/>
        <charset val="134"/>
      </rPr>
      <t>303.03</t>
    </r>
    <r>
      <rPr>
        <sz val="8"/>
        <color theme="1"/>
        <rFont val="方正仿宋_GBK"/>
        <charset val="134"/>
      </rPr>
      <t>万元，新建防渗渠</t>
    </r>
    <r>
      <rPr>
        <sz val="8"/>
        <color theme="1"/>
        <rFont val="Times New Roman"/>
        <charset val="134"/>
      </rPr>
      <t>7.215</t>
    </r>
    <r>
      <rPr>
        <sz val="8"/>
        <color theme="1"/>
        <rFont val="方正仿宋_GBK"/>
        <charset val="134"/>
      </rPr>
      <t>公里，其中规格</t>
    </r>
    <r>
      <rPr>
        <sz val="8"/>
        <color theme="1"/>
        <rFont val="Times New Roman"/>
        <charset val="134"/>
      </rPr>
      <t>1/2U</t>
    </r>
    <r>
      <rPr>
        <sz val="8"/>
        <color theme="1"/>
        <rFont val="方正仿宋_GBK"/>
        <charset val="134"/>
      </rPr>
      <t>型</t>
    </r>
    <r>
      <rPr>
        <sz val="8"/>
        <color theme="1"/>
        <rFont val="Times New Roman"/>
        <charset val="134"/>
      </rPr>
      <t>D80</t>
    </r>
    <r>
      <rPr>
        <sz val="8"/>
        <color theme="1"/>
        <rFont val="方正仿宋_GBK"/>
        <charset val="134"/>
      </rPr>
      <t>的</t>
    </r>
    <r>
      <rPr>
        <sz val="8"/>
        <color theme="1"/>
        <rFont val="Times New Roman"/>
        <charset val="134"/>
      </rPr>
      <t>7.215</t>
    </r>
    <r>
      <rPr>
        <sz val="8"/>
        <color theme="1"/>
        <rFont val="方正仿宋_GBK"/>
        <charset val="134"/>
      </rPr>
      <t>公里，共有闸口</t>
    </r>
    <r>
      <rPr>
        <sz val="8"/>
        <color theme="1"/>
        <rFont val="Times New Roman"/>
        <charset val="134"/>
      </rPr>
      <t>260</t>
    </r>
    <r>
      <rPr>
        <sz val="8"/>
        <color theme="1"/>
        <rFont val="方正仿宋_GBK"/>
        <charset val="134"/>
      </rPr>
      <t>座（包括节制闸</t>
    </r>
    <r>
      <rPr>
        <sz val="8"/>
        <color theme="1"/>
        <rFont val="Times New Roman"/>
        <charset val="134"/>
      </rPr>
      <t>61</t>
    </r>
    <r>
      <rPr>
        <sz val="8"/>
        <color theme="1"/>
        <rFont val="方正仿宋_GBK"/>
        <charset val="134"/>
      </rPr>
      <t>和进水闸</t>
    </r>
    <r>
      <rPr>
        <sz val="8"/>
        <color theme="1"/>
        <rFont val="Times New Roman"/>
        <charset val="134"/>
      </rPr>
      <t>199</t>
    </r>
    <r>
      <rPr>
        <sz val="8"/>
        <color theme="1"/>
        <rFont val="方正仿宋_GBK"/>
        <charset val="134"/>
      </rPr>
      <t>等），桥</t>
    </r>
    <r>
      <rPr>
        <sz val="8"/>
        <color theme="1"/>
        <rFont val="Times New Roman"/>
        <charset val="134"/>
      </rPr>
      <t>21</t>
    </r>
    <r>
      <rPr>
        <sz val="8"/>
        <color theme="1"/>
        <rFont val="方正仿宋_GBK"/>
        <charset val="134"/>
      </rPr>
      <t>座（</t>
    </r>
    <r>
      <rPr>
        <sz val="8"/>
        <color theme="1"/>
        <rFont val="Times New Roman"/>
        <charset val="134"/>
      </rPr>
      <t>5</t>
    </r>
    <r>
      <rPr>
        <sz val="8"/>
        <color theme="1"/>
        <rFont val="方正仿宋_GBK"/>
        <charset val="134"/>
      </rPr>
      <t>米宽</t>
    </r>
    <r>
      <rPr>
        <sz val="8"/>
        <color theme="1"/>
        <rFont val="Times New Roman"/>
        <charset val="134"/>
      </rPr>
      <t>14</t>
    </r>
    <r>
      <rPr>
        <sz val="8"/>
        <color theme="1"/>
        <rFont val="方正仿宋_GBK"/>
        <charset val="134"/>
      </rPr>
      <t>座</t>
    </r>
    <r>
      <rPr>
        <sz val="8"/>
        <color theme="1"/>
        <rFont val="Times New Roman"/>
        <charset val="134"/>
      </rPr>
      <t>,6</t>
    </r>
    <r>
      <rPr>
        <sz val="8"/>
        <color theme="1"/>
        <rFont val="方正仿宋_GBK"/>
        <charset val="134"/>
      </rPr>
      <t>米宽</t>
    </r>
    <r>
      <rPr>
        <sz val="8"/>
        <color theme="1"/>
        <rFont val="Times New Roman"/>
        <charset val="134"/>
      </rPr>
      <t>7</t>
    </r>
    <r>
      <rPr>
        <sz val="8"/>
        <color theme="1"/>
        <rFont val="方正仿宋_GBK"/>
        <charset val="134"/>
      </rPr>
      <t>座）。灌溉面积</t>
    </r>
    <r>
      <rPr>
        <sz val="8"/>
        <color theme="1"/>
        <rFont val="Times New Roman"/>
        <charset val="134"/>
      </rPr>
      <t>4182</t>
    </r>
    <r>
      <rPr>
        <sz val="8"/>
        <color theme="1"/>
        <rFont val="方正仿宋_GBK"/>
        <charset val="134"/>
      </rPr>
      <t>亩，惠及一般户和贫困户</t>
    </r>
    <r>
      <rPr>
        <sz val="8"/>
        <color theme="1"/>
        <rFont val="Times New Roman"/>
        <charset val="134"/>
      </rPr>
      <t>193</t>
    </r>
    <r>
      <rPr>
        <sz val="8"/>
        <color theme="1"/>
        <rFont val="方正仿宋_GBK"/>
        <charset val="134"/>
      </rPr>
      <t>户，其中贫困户</t>
    </r>
    <r>
      <rPr>
        <sz val="8"/>
        <color theme="1"/>
        <rFont val="Times New Roman"/>
        <charset val="134"/>
      </rPr>
      <t>21</t>
    </r>
    <r>
      <rPr>
        <sz val="8"/>
        <color theme="1"/>
        <rFont val="方正仿宋_GBK"/>
        <charset val="134"/>
      </rPr>
      <t>户。此项目为公益项目加强农田水利基础设施建设，提高水资源利用率，项目建设完成后，资产行业部门所有。</t>
    </r>
  </si>
  <si>
    <t>6528012021017</t>
  </si>
  <si>
    <t>阿瓦提乡吾夏克铁热克村</t>
  </si>
  <si>
    <r>
      <rPr>
        <sz val="8"/>
        <rFont val="方正仿宋_GBK"/>
        <charset val="134"/>
      </rPr>
      <t>全村共投资</t>
    </r>
    <r>
      <rPr>
        <sz val="8"/>
        <rFont val="Times New Roman"/>
        <charset val="134"/>
      </rPr>
      <t>170.1</t>
    </r>
    <r>
      <rPr>
        <sz val="8"/>
        <rFont val="方正仿宋_GBK"/>
        <charset val="134"/>
      </rPr>
      <t>万元，新建防渗渠</t>
    </r>
    <r>
      <rPr>
        <sz val="8"/>
        <rFont val="Times New Roman"/>
        <charset val="134"/>
      </rPr>
      <t>4.05</t>
    </r>
    <r>
      <rPr>
        <sz val="8"/>
        <rFont val="方正仿宋_GBK"/>
        <charset val="134"/>
      </rPr>
      <t>公里，其中规格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4.05</t>
    </r>
    <r>
      <rPr>
        <sz val="8"/>
        <rFont val="方正仿宋_GBK"/>
        <charset val="134"/>
      </rPr>
      <t>公里，共有闸口</t>
    </r>
    <r>
      <rPr>
        <sz val="8"/>
        <rFont val="Times New Roman"/>
        <charset val="134"/>
      </rPr>
      <t>38</t>
    </r>
    <r>
      <rPr>
        <sz val="8"/>
        <rFont val="方正仿宋_GBK"/>
        <charset val="134"/>
      </rPr>
      <t>座（包括节制闸和进水闸等），桥</t>
    </r>
    <r>
      <rPr>
        <sz val="8"/>
        <rFont val="Times New Roman"/>
        <charset val="134"/>
      </rPr>
      <t>3</t>
    </r>
    <r>
      <rPr>
        <sz val="8"/>
        <rFont val="方正仿宋_GBK"/>
        <charset val="134"/>
      </rPr>
      <t>座。灌溉面积</t>
    </r>
    <r>
      <rPr>
        <sz val="8"/>
        <rFont val="Times New Roman"/>
        <charset val="134"/>
      </rPr>
      <t>2950</t>
    </r>
    <r>
      <rPr>
        <sz val="8"/>
        <rFont val="方正仿宋_GBK"/>
        <charset val="134"/>
      </rPr>
      <t>亩。惠及农户</t>
    </r>
    <r>
      <rPr>
        <sz val="8"/>
        <rFont val="Times New Roman"/>
        <charset val="134"/>
      </rPr>
      <t>71</t>
    </r>
    <r>
      <rPr>
        <sz val="8"/>
        <rFont val="方正仿宋_GBK"/>
        <charset val="134"/>
      </rPr>
      <t>户，其中贫困户</t>
    </r>
    <r>
      <rPr>
        <sz val="8"/>
        <rFont val="Times New Roman"/>
        <charset val="134"/>
      </rPr>
      <t>4</t>
    </r>
    <r>
      <rPr>
        <sz val="8"/>
        <rFont val="方正仿宋_GBK"/>
        <charset val="134"/>
      </rPr>
      <t>户。此项目为公益项目加强农田水利基础设施建设，提高水资源利用率，项目建设完成后，资产行业部门所有。</t>
    </r>
  </si>
  <si>
    <t>6528012021018</t>
  </si>
  <si>
    <t>阿瓦提乡小兰干村</t>
  </si>
  <si>
    <r>
      <rPr>
        <sz val="8"/>
        <rFont val="方正仿宋_GBK"/>
        <charset val="134"/>
      </rPr>
      <t>投资</t>
    </r>
    <r>
      <rPr>
        <sz val="8"/>
        <rFont val="Times New Roman"/>
        <charset val="134"/>
      </rPr>
      <t>373.8</t>
    </r>
    <r>
      <rPr>
        <sz val="8"/>
        <rFont val="方正仿宋_GBK"/>
        <charset val="134"/>
      </rPr>
      <t>万元，新建</t>
    </r>
    <r>
      <rPr>
        <sz val="8"/>
        <rFont val="Times New Roman"/>
        <charset val="134"/>
      </rPr>
      <t>8.9</t>
    </r>
    <r>
      <rPr>
        <sz val="8"/>
        <rFont val="方正仿宋_GBK"/>
        <charset val="134"/>
      </rPr>
      <t>公里</t>
    </r>
    <r>
      <rPr>
        <sz val="8"/>
        <rFont val="Times New Roman"/>
        <charset val="134"/>
      </rPr>
      <t>80U</t>
    </r>
    <r>
      <rPr>
        <sz val="8"/>
        <rFont val="方正仿宋_GBK"/>
        <charset val="134"/>
      </rPr>
      <t>型防渗渠。其中规格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8.9</t>
    </r>
    <r>
      <rPr>
        <sz val="8"/>
        <rFont val="方正仿宋_GBK"/>
        <charset val="134"/>
      </rPr>
      <t>公里、共有闸口</t>
    </r>
    <r>
      <rPr>
        <sz val="8"/>
        <rFont val="Times New Roman"/>
        <charset val="134"/>
      </rPr>
      <t>136</t>
    </r>
    <r>
      <rPr>
        <sz val="8"/>
        <rFont val="方正仿宋_GBK"/>
        <charset val="134"/>
      </rPr>
      <t>座（包括节制闸</t>
    </r>
    <r>
      <rPr>
        <sz val="8"/>
        <rFont val="Times New Roman"/>
        <charset val="134"/>
      </rPr>
      <t>45</t>
    </r>
    <r>
      <rPr>
        <sz val="8"/>
        <rFont val="方正仿宋_GBK"/>
        <charset val="134"/>
      </rPr>
      <t>个和进水闸</t>
    </r>
    <r>
      <rPr>
        <sz val="8"/>
        <rFont val="Times New Roman"/>
        <charset val="134"/>
      </rPr>
      <t>91</t>
    </r>
    <r>
      <rPr>
        <sz val="8"/>
        <rFont val="方正仿宋_GBK"/>
        <charset val="134"/>
      </rPr>
      <t>个等），桥</t>
    </r>
    <r>
      <rPr>
        <sz val="8"/>
        <rFont val="Times New Roman"/>
        <charset val="134"/>
      </rPr>
      <t>24</t>
    </r>
    <r>
      <rPr>
        <sz val="8"/>
        <rFont val="方正仿宋_GBK"/>
        <charset val="134"/>
      </rPr>
      <t>座。灌溉面积</t>
    </r>
    <r>
      <rPr>
        <sz val="8"/>
        <rFont val="Times New Roman"/>
        <charset val="134"/>
      </rPr>
      <t>1485</t>
    </r>
    <r>
      <rPr>
        <sz val="8"/>
        <rFont val="方正仿宋_GBK"/>
        <charset val="134"/>
      </rPr>
      <t>亩。惠及一般户</t>
    </r>
    <r>
      <rPr>
        <sz val="8"/>
        <rFont val="Times New Roman"/>
        <charset val="134"/>
      </rPr>
      <t>112</t>
    </r>
    <r>
      <rPr>
        <sz val="8"/>
        <rFont val="方正仿宋_GBK"/>
        <charset val="134"/>
      </rPr>
      <t>户</t>
    </r>
    <r>
      <rPr>
        <sz val="8"/>
        <rFont val="Times New Roman"/>
        <charset val="134"/>
      </rPr>
      <t>,</t>
    </r>
    <r>
      <rPr>
        <sz val="8"/>
        <rFont val="方正仿宋_GBK"/>
        <charset val="134"/>
      </rPr>
      <t>贫困户</t>
    </r>
    <r>
      <rPr>
        <sz val="8"/>
        <rFont val="Times New Roman"/>
        <charset val="134"/>
      </rPr>
      <t>12</t>
    </r>
    <r>
      <rPr>
        <sz val="8"/>
        <rFont val="方正仿宋_GBK"/>
        <charset val="134"/>
      </rPr>
      <t>户。此项目为公益项目加强农田水利基础设施建设，提高水资源利用率，项目建设完成后，资产行业部门所有。</t>
    </r>
  </si>
  <si>
    <t>6528012021019</t>
  </si>
  <si>
    <t>阿瓦提乡强布勒村</t>
  </si>
  <si>
    <r>
      <rPr>
        <sz val="8"/>
        <color theme="1"/>
        <rFont val="方正仿宋_GBK"/>
        <charset val="134"/>
      </rPr>
      <t>全村共投资</t>
    </r>
    <r>
      <rPr>
        <sz val="8"/>
        <color theme="1"/>
        <rFont val="Times New Roman"/>
        <charset val="134"/>
      </rPr>
      <t>382.452</t>
    </r>
    <r>
      <rPr>
        <sz val="8"/>
        <color theme="1"/>
        <rFont val="方正仿宋_GBK"/>
        <charset val="134"/>
      </rPr>
      <t>万元，新建防渗渠</t>
    </r>
    <r>
      <rPr>
        <sz val="8"/>
        <color theme="1"/>
        <rFont val="Times New Roman"/>
        <charset val="134"/>
      </rPr>
      <t>9.106</t>
    </r>
    <r>
      <rPr>
        <sz val="8"/>
        <color theme="1"/>
        <rFont val="方正仿宋_GBK"/>
        <charset val="134"/>
      </rPr>
      <t>公里</t>
    </r>
    <r>
      <rPr>
        <sz val="8"/>
        <color theme="1"/>
        <rFont val="Times New Roman"/>
        <charset val="134"/>
      </rPr>
      <t>100U</t>
    </r>
    <r>
      <rPr>
        <sz val="8"/>
        <color theme="1"/>
        <rFont val="方正仿宋_GBK"/>
        <charset val="134"/>
      </rPr>
      <t>型防渗渠，其中规格</t>
    </r>
    <r>
      <rPr>
        <sz val="8"/>
        <color theme="1"/>
        <rFont val="Times New Roman"/>
        <charset val="134"/>
      </rPr>
      <t>100U</t>
    </r>
    <r>
      <rPr>
        <sz val="8"/>
        <color theme="1"/>
        <rFont val="方正仿宋_GBK"/>
        <charset val="134"/>
      </rPr>
      <t>型</t>
    </r>
    <r>
      <rPr>
        <sz val="8"/>
        <color theme="1"/>
        <rFont val="Times New Roman"/>
        <charset val="134"/>
      </rPr>
      <t>9.106</t>
    </r>
    <r>
      <rPr>
        <sz val="8"/>
        <color theme="1"/>
        <rFont val="方正仿宋_GBK"/>
        <charset val="134"/>
      </rPr>
      <t>公里，共有闸口</t>
    </r>
    <r>
      <rPr>
        <sz val="8"/>
        <color theme="1"/>
        <rFont val="Times New Roman"/>
        <charset val="134"/>
      </rPr>
      <t>78</t>
    </r>
    <r>
      <rPr>
        <sz val="8"/>
        <color theme="1"/>
        <rFont val="方正仿宋_GBK"/>
        <charset val="134"/>
      </rPr>
      <t>座（节制闸</t>
    </r>
    <r>
      <rPr>
        <sz val="8"/>
        <color theme="1"/>
        <rFont val="Times New Roman"/>
        <charset val="134"/>
      </rPr>
      <t>)</t>
    </r>
    <r>
      <rPr>
        <sz val="8"/>
        <color theme="1"/>
        <rFont val="方正仿宋_GBK"/>
        <charset val="134"/>
      </rPr>
      <t>桥</t>
    </r>
    <r>
      <rPr>
        <sz val="8"/>
        <color theme="1"/>
        <rFont val="Times New Roman"/>
        <charset val="134"/>
      </rPr>
      <t>30</t>
    </r>
    <r>
      <rPr>
        <sz val="8"/>
        <color theme="1"/>
        <rFont val="方正仿宋_GBK"/>
        <charset val="134"/>
      </rPr>
      <t>座。灌溉面积</t>
    </r>
    <r>
      <rPr>
        <sz val="8"/>
        <color theme="1"/>
        <rFont val="Times New Roman"/>
        <charset val="134"/>
      </rPr>
      <t>2515</t>
    </r>
    <r>
      <rPr>
        <sz val="8"/>
        <color theme="1"/>
        <rFont val="方正仿宋_GBK"/>
        <charset val="134"/>
      </rPr>
      <t>亩。惠及一般户和贫困户</t>
    </r>
    <r>
      <rPr>
        <sz val="8"/>
        <color theme="1"/>
        <rFont val="Times New Roman"/>
        <charset val="134"/>
      </rPr>
      <t>126</t>
    </r>
    <r>
      <rPr>
        <sz val="8"/>
        <color theme="1"/>
        <rFont val="方正仿宋_GBK"/>
        <charset val="134"/>
      </rPr>
      <t>户，其中贫困户</t>
    </r>
    <r>
      <rPr>
        <sz val="8"/>
        <color theme="1"/>
        <rFont val="Times New Roman"/>
        <charset val="134"/>
      </rPr>
      <t>9</t>
    </r>
    <r>
      <rPr>
        <sz val="8"/>
        <color theme="1"/>
        <rFont val="方正仿宋_GBK"/>
        <charset val="134"/>
      </rPr>
      <t>户。此项目为公益项目加强农田水利基础设施建设，提高水资源利用率，项目建设完成后，资产行业部门所有。</t>
    </r>
  </si>
  <si>
    <t>6528012021020</t>
  </si>
  <si>
    <r>
      <rPr>
        <sz val="8"/>
        <rFont val="方正仿宋_GBK"/>
        <charset val="134"/>
      </rPr>
      <t>库尔勒市</t>
    </r>
    <r>
      <rPr>
        <sz val="8"/>
        <rFont val="Times New Roman"/>
        <charset val="134"/>
      </rPr>
      <t>-</t>
    </r>
    <r>
      <rPr>
        <sz val="8"/>
        <rFont val="方正仿宋_GBK"/>
        <charset val="134"/>
      </rPr>
      <t>兰干乡</t>
    </r>
    <r>
      <rPr>
        <sz val="8"/>
        <rFont val="Times New Roman"/>
        <charset val="134"/>
      </rPr>
      <t>-</t>
    </r>
    <r>
      <rPr>
        <sz val="8"/>
        <rFont val="方正仿宋_GBK"/>
        <charset val="134"/>
      </rPr>
      <t>基础设施和公共服务</t>
    </r>
    <r>
      <rPr>
        <sz val="8"/>
        <rFont val="Times New Roman"/>
        <charset val="134"/>
      </rPr>
      <t>-</t>
    </r>
    <r>
      <rPr>
        <sz val="8"/>
        <rFont val="方正仿宋_GBK"/>
        <charset val="134"/>
      </rPr>
      <t>防渗渠建设项目</t>
    </r>
  </si>
  <si>
    <t>兰干乡结帕尔村</t>
  </si>
  <si>
    <r>
      <rPr>
        <sz val="8"/>
        <rFont val="方正仿宋_GBK"/>
        <charset val="134"/>
      </rPr>
      <t>投资</t>
    </r>
    <r>
      <rPr>
        <sz val="8"/>
        <rFont val="Times New Roman"/>
        <charset val="134"/>
      </rPr>
      <t>15.5</t>
    </r>
    <r>
      <rPr>
        <sz val="8"/>
        <rFont val="方正仿宋_GBK"/>
        <charset val="134"/>
      </rPr>
      <t>万元，为贫困户建设</t>
    </r>
    <r>
      <rPr>
        <sz val="8"/>
        <rFont val="Times New Roman"/>
        <charset val="134"/>
      </rPr>
      <t>2</t>
    </r>
    <r>
      <rPr>
        <sz val="8"/>
        <rFont val="方正仿宋_GBK"/>
        <charset val="134"/>
      </rPr>
      <t>条</t>
    </r>
    <r>
      <rPr>
        <sz val="8"/>
        <rFont val="Times New Roman"/>
        <charset val="134"/>
      </rPr>
      <t>1</t>
    </r>
    <r>
      <rPr>
        <sz val="8"/>
        <rFont val="方正仿宋_GBK"/>
        <charset val="134"/>
      </rPr>
      <t>米</t>
    </r>
    <r>
      <rPr>
        <sz val="8"/>
        <rFont val="Times New Roman"/>
        <charset val="134"/>
      </rPr>
      <t>U</t>
    </r>
    <r>
      <rPr>
        <sz val="8"/>
        <rFont val="方正仿宋_GBK"/>
        <charset val="134"/>
      </rPr>
      <t>型防渗渠，长度</t>
    </r>
    <r>
      <rPr>
        <sz val="8"/>
        <rFont val="Times New Roman"/>
        <charset val="134"/>
      </rPr>
      <t>0.31</t>
    </r>
    <r>
      <rPr>
        <sz val="8"/>
        <rFont val="方正仿宋_GBK"/>
        <charset val="134"/>
      </rPr>
      <t>公里，规格</t>
    </r>
    <r>
      <rPr>
        <sz val="8"/>
        <rFont val="Times New Roman"/>
        <charset val="134"/>
      </rPr>
      <t>1/2U D80</t>
    </r>
    <r>
      <rPr>
        <sz val="8"/>
        <rFont val="方正仿宋_GBK"/>
        <charset val="134"/>
      </rPr>
      <t>节制闸</t>
    </r>
    <r>
      <rPr>
        <sz val="8"/>
        <rFont val="Times New Roman"/>
        <charset val="134"/>
      </rPr>
      <t>5</t>
    </r>
    <r>
      <rPr>
        <sz val="8"/>
        <rFont val="方正仿宋_GBK"/>
        <charset val="134"/>
      </rPr>
      <t>座，规格</t>
    </r>
    <r>
      <rPr>
        <sz val="8"/>
        <rFont val="Times New Roman"/>
        <charset val="134"/>
      </rPr>
      <t>1/2UD120</t>
    </r>
    <r>
      <rPr>
        <sz val="8"/>
        <rFont val="方正仿宋_GBK"/>
        <charset val="134"/>
      </rPr>
      <t>节制闸</t>
    </r>
    <r>
      <rPr>
        <sz val="8"/>
        <rFont val="Times New Roman"/>
        <charset val="134"/>
      </rPr>
      <t>3</t>
    </r>
    <r>
      <rPr>
        <sz val="8"/>
        <rFont val="方正仿宋_GBK"/>
        <charset val="134"/>
      </rPr>
      <t>座，</t>
    </r>
    <r>
      <rPr>
        <sz val="8"/>
        <rFont val="Times New Roman"/>
        <charset val="134"/>
      </rPr>
      <t>2.5</t>
    </r>
    <r>
      <rPr>
        <sz val="8"/>
        <rFont val="方正仿宋_GBK"/>
        <charset val="134"/>
      </rPr>
      <t>米桥</t>
    </r>
    <r>
      <rPr>
        <sz val="8"/>
        <rFont val="Times New Roman"/>
        <charset val="134"/>
      </rPr>
      <t>3</t>
    </r>
    <r>
      <rPr>
        <sz val="8"/>
        <rFont val="方正仿宋_GBK"/>
        <charset val="134"/>
      </rPr>
      <t>座，</t>
    </r>
    <r>
      <rPr>
        <sz val="8"/>
        <rFont val="Times New Roman"/>
        <charset val="134"/>
      </rPr>
      <t>6</t>
    </r>
    <r>
      <rPr>
        <sz val="8"/>
        <rFont val="方正仿宋_GBK"/>
        <charset val="134"/>
      </rPr>
      <t>米桥</t>
    </r>
    <r>
      <rPr>
        <sz val="8"/>
        <rFont val="Times New Roman"/>
        <charset val="134"/>
      </rPr>
      <t>3</t>
    </r>
    <r>
      <rPr>
        <sz val="8"/>
        <rFont val="方正仿宋_GBK"/>
        <charset val="134"/>
      </rPr>
      <t>座，溉面积</t>
    </r>
    <r>
      <rPr>
        <sz val="8"/>
        <rFont val="Times New Roman"/>
        <charset val="134"/>
      </rPr>
      <t>35</t>
    </r>
    <r>
      <rPr>
        <sz val="8"/>
        <rFont val="方正仿宋_GBK"/>
        <charset val="134"/>
      </rPr>
      <t>亩，惠及群众</t>
    </r>
    <r>
      <rPr>
        <sz val="8"/>
        <rFont val="Times New Roman"/>
        <charset val="134"/>
      </rPr>
      <t>6</t>
    </r>
    <r>
      <rPr>
        <sz val="8"/>
        <rFont val="方正仿宋_GBK"/>
        <charset val="134"/>
      </rPr>
      <t>户，其中贫困户</t>
    </r>
    <r>
      <rPr>
        <sz val="8"/>
        <rFont val="Times New Roman"/>
        <charset val="134"/>
      </rPr>
      <t>2</t>
    </r>
    <r>
      <rPr>
        <sz val="8"/>
        <rFont val="方正仿宋_GBK"/>
        <charset val="134"/>
      </rPr>
      <t>户。此项目为公益项目加强农田水利基础设施建设，提高水资源利用率，项目建设完成后，资产行业部门所有。</t>
    </r>
  </si>
  <si>
    <t>6528012021021</t>
  </si>
  <si>
    <t>兰干乡贡拉提村</t>
  </si>
  <si>
    <r>
      <rPr>
        <sz val="8"/>
        <rFont val="方正仿宋_GBK"/>
        <charset val="134"/>
      </rPr>
      <t>投资</t>
    </r>
    <r>
      <rPr>
        <sz val="8"/>
        <rFont val="Times New Roman"/>
        <charset val="134"/>
      </rPr>
      <t>100</t>
    </r>
    <r>
      <rPr>
        <sz val="8"/>
        <rFont val="方正仿宋_GBK"/>
        <charset val="134"/>
      </rPr>
      <t>万元，为贫困户建设</t>
    </r>
    <r>
      <rPr>
        <sz val="8"/>
        <rFont val="Times New Roman"/>
        <charset val="134"/>
      </rPr>
      <t>1</t>
    </r>
    <r>
      <rPr>
        <sz val="8"/>
        <rFont val="方正仿宋_GBK"/>
        <charset val="134"/>
      </rPr>
      <t>米</t>
    </r>
    <r>
      <rPr>
        <sz val="8"/>
        <rFont val="Times New Roman"/>
        <charset val="134"/>
      </rPr>
      <t>U</t>
    </r>
    <r>
      <rPr>
        <sz val="8"/>
        <rFont val="方正仿宋_GBK"/>
        <charset val="134"/>
      </rPr>
      <t>型防渗渠，长度</t>
    </r>
    <r>
      <rPr>
        <sz val="8"/>
        <rFont val="Times New Roman"/>
        <charset val="134"/>
      </rPr>
      <t>2</t>
    </r>
    <r>
      <rPr>
        <sz val="8"/>
        <rFont val="方正仿宋_GBK"/>
        <charset val="134"/>
      </rPr>
      <t>公里，规格</t>
    </r>
    <r>
      <rPr>
        <sz val="8"/>
        <rFont val="Times New Roman"/>
        <charset val="134"/>
      </rPr>
      <t>1/2U D80</t>
    </r>
    <r>
      <rPr>
        <sz val="8"/>
        <rFont val="方正仿宋_GBK"/>
        <charset val="134"/>
      </rPr>
      <t>节制闸</t>
    </r>
    <r>
      <rPr>
        <sz val="8"/>
        <rFont val="Times New Roman"/>
        <charset val="134"/>
      </rPr>
      <t>17</t>
    </r>
    <r>
      <rPr>
        <sz val="8"/>
        <rFont val="方正仿宋_GBK"/>
        <charset val="134"/>
      </rPr>
      <t>座，水泥管</t>
    </r>
    <r>
      <rPr>
        <sz val="8"/>
        <rFont val="Times New Roman"/>
        <charset val="134"/>
      </rPr>
      <t>45</t>
    </r>
    <r>
      <rPr>
        <sz val="8"/>
        <rFont val="方正仿宋_GBK"/>
        <charset val="134"/>
      </rPr>
      <t>个，</t>
    </r>
    <r>
      <rPr>
        <sz val="8"/>
        <rFont val="Times New Roman"/>
        <charset val="134"/>
      </rPr>
      <t>2.5</t>
    </r>
    <r>
      <rPr>
        <sz val="8"/>
        <rFont val="方正仿宋_GBK"/>
        <charset val="134"/>
      </rPr>
      <t>米桥</t>
    </r>
    <r>
      <rPr>
        <sz val="8"/>
        <rFont val="Times New Roman"/>
        <charset val="134"/>
      </rPr>
      <t>2</t>
    </r>
    <r>
      <rPr>
        <sz val="8"/>
        <rFont val="方正仿宋_GBK"/>
        <charset val="134"/>
      </rPr>
      <t>座，</t>
    </r>
    <r>
      <rPr>
        <sz val="8"/>
        <rFont val="Times New Roman"/>
        <charset val="134"/>
      </rPr>
      <t>6</t>
    </r>
    <r>
      <rPr>
        <sz val="8"/>
        <rFont val="方正仿宋_GBK"/>
        <charset val="134"/>
      </rPr>
      <t>米桥</t>
    </r>
    <r>
      <rPr>
        <sz val="8"/>
        <rFont val="Times New Roman"/>
        <charset val="134"/>
      </rPr>
      <t>2</t>
    </r>
    <r>
      <rPr>
        <sz val="8"/>
        <rFont val="方正仿宋_GBK"/>
        <charset val="134"/>
      </rPr>
      <t>座，溉面积</t>
    </r>
    <r>
      <rPr>
        <sz val="8"/>
        <rFont val="Times New Roman"/>
        <charset val="134"/>
      </rPr>
      <t>399</t>
    </r>
    <r>
      <rPr>
        <sz val="8"/>
        <rFont val="方正仿宋_GBK"/>
        <charset val="134"/>
      </rPr>
      <t>亩，惠及群众</t>
    </r>
    <r>
      <rPr>
        <sz val="8"/>
        <rFont val="Times New Roman"/>
        <charset val="134"/>
      </rPr>
      <t>83</t>
    </r>
    <r>
      <rPr>
        <sz val="8"/>
        <rFont val="方正仿宋_GBK"/>
        <charset val="134"/>
      </rPr>
      <t>户，其中贫困户</t>
    </r>
    <r>
      <rPr>
        <sz val="8"/>
        <rFont val="Times New Roman"/>
        <charset val="134"/>
      </rPr>
      <t>5</t>
    </r>
    <r>
      <rPr>
        <sz val="8"/>
        <rFont val="方正仿宋_GBK"/>
        <charset val="134"/>
      </rPr>
      <t>户。此项目为公益项目加强农田水利基础设施建设，提高水资源利用率，项目建设完成后，资产行业部门所有。</t>
    </r>
  </si>
  <si>
    <t>6528012021022</t>
  </si>
  <si>
    <t>兰干乡兰干村</t>
  </si>
  <si>
    <r>
      <rPr>
        <sz val="8"/>
        <rFont val="方正仿宋_GBK"/>
        <charset val="134"/>
      </rPr>
      <t>投资</t>
    </r>
    <r>
      <rPr>
        <sz val="8"/>
        <rFont val="Times New Roman"/>
        <charset val="134"/>
      </rPr>
      <t>115</t>
    </r>
    <r>
      <rPr>
        <sz val="8"/>
        <rFont val="方正仿宋_GBK"/>
        <charset val="134"/>
      </rPr>
      <t>万元，为贫困户建设</t>
    </r>
    <r>
      <rPr>
        <sz val="8"/>
        <rFont val="Times New Roman"/>
        <charset val="134"/>
      </rPr>
      <t>1</t>
    </r>
    <r>
      <rPr>
        <sz val="8"/>
        <rFont val="方正仿宋_GBK"/>
        <charset val="134"/>
      </rPr>
      <t>米</t>
    </r>
    <r>
      <rPr>
        <sz val="8"/>
        <rFont val="Times New Roman"/>
        <charset val="134"/>
      </rPr>
      <t>U</t>
    </r>
    <r>
      <rPr>
        <sz val="8"/>
        <rFont val="方正仿宋_GBK"/>
        <charset val="134"/>
      </rPr>
      <t>型防渗渠，长度</t>
    </r>
    <r>
      <rPr>
        <sz val="8"/>
        <rFont val="Times New Roman"/>
        <charset val="134"/>
      </rPr>
      <t>2.3</t>
    </r>
    <r>
      <rPr>
        <sz val="8"/>
        <rFont val="方正仿宋_GBK"/>
        <charset val="134"/>
      </rPr>
      <t>公里，规格</t>
    </r>
    <r>
      <rPr>
        <sz val="8"/>
        <rFont val="Times New Roman"/>
        <charset val="134"/>
      </rPr>
      <t>1/2U D80</t>
    </r>
    <r>
      <rPr>
        <sz val="8"/>
        <rFont val="方正仿宋_GBK"/>
        <charset val="134"/>
      </rPr>
      <t>节制闸</t>
    </r>
    <r>
      <rPr>
        <sz val="8"/>
        <rFont val="Times New Roman"/>
        <charset val="134"/>
      </rPr>
      <t>98</t>
    </r>
    <r>
      <rPr>
        <sz val="8"/>
        <rFont val="方正仿宋_GBK"/>
        <charset val="134"/>
      </rPr>
      <t>座，水泥管</t>
    </r>
    <r>
      <rPr>
        <sz val="8"/>
        <rFont val="Times New Roman"/>
        <charset val="134"/>
      </rPr>
      <t>101</t>
    </r>
    <r>
      <rPr>
        <sz val="8"/>
        <rFont val="方正仿宋_GBK"/>
        <charset val="134"/>
      </rPr>
      <t>个，溉面积</t>
    </r>
    <r>
      <rPr>
        <sz val="8"/>
        <rFont val="Times New Roman"/>
        <charset val="134"/>
      </rPr>
      <t>366.5</t>
    </r>
    <r>
      <rPr>
        <sz val="8"/>
        <rFont val="方正仿宋_GBK"/>
        <charset val="134"/>
      </rPr>
      <t>亩，惠及群众</t>
    </r>
    <r>
      <rPr>
        <sz val="8"/>
        <rFont val="Times New Roman"/>
        <charset val="134"/>
      </rPr>
      <t>80</t>
    </r>
    <r>
      <rPr>
        <sz val="8"/>
        <rFont val="方正仿宋_GBK"/>
        <charset val="134"/>
      </rPr>
      <t>户，其中贫困户</t>
    </r>
    <r>
      <rPr>
        <sz val="8"/>
        <rFont val="Times New Roman"/>
        <charset val="134"/>
      </rPr>
      <t>6</t>
    </r>
    <r>
      <rPr>
        <sz val="8"/>
        <rFont val="方正仿宋_GBK"/>
        <charset val="134"/>
      </rPr>
      <t>户。此项目为公益项目加强农田水利基础设施建设，提高水资源利用率，项目建设完成后，资产行业部门所有。</t>
    </r>
  </si>
  <si>
    <t>6528012021023</t>
  </si>
  <si>
    <t>兰干乡夏库尔村</t>
  </si>
  <si>
    <r>
      <rPr>
        <sz val="8"/>
        <rFont val="方正仿宋_GBK"/>
        <charset val="134"/>
      </rPr>
      <t>投资</t>
    </r>
    <r>
      <rPr>
        <sz val="8"/>
        <rFont val="Times New Roman"/>
        <charset val="134"/>
      </rPr>
      <t>202.5</t>
    </r>
    <r>
      <rPr>
        <sz val="8"/>
        <rFont val="方正仿宋_GBK"/>
        <charset val="134"/>
      </rPr>
      <t>万元，为贫困户建设</t>
    </r>
    <r>
      <rPr>
        <sz val="8"/>
        <rFont val="Times New Roman"/>
        <charset val="134"/>
      </rPr>
      <t>1</t>
    </r>
    <r>
      <rPr>
        <sz val="8"/>
        <rFont val="方正仿宋_GBK"/>
        <charset val="134"/>
      </rPr>
      <t>米</t>
    </r>
    <r>
      <rPr>
        <sz val="8"/>
        <rFont val="Times New Roman"/>
        <charset val="134"/>
      </rPr>
      <t>U</t>
    </r>
    <r>
      <rPr>
        <sz val="8"/>
        <rFont val="方正仿宋_GBK"/>
        <charset val="134"/>
      </rPr>
      <t>型防渗渠，长度</t>
    </r>
    <r>
      <rPr>
        <sz val="8"/>
        <rFont val="Times New Roman"/>
        <charset val="134"/>
      </rPr>
      <t>4.05</t>
    </r>
    <r>
      <rPr>
        <sz val="8"/>
        <rFont val="方正仿宋_GBK"/>
        <charset val="134"/>
      </rPr>
      <t>公里，规格</t>
    </r>
    <r>
      <rPr>
        <sz val="8"/>
        <rFont val="Times New Roman"/>
        <charset val="134"/>
      </rPr>
      <t>1/2U D80</t>
    </r>
    <r>
      <rPr>
        <sz val="8"/>
        <rFont val="方正仿宋_GBK"/>
        <charset val="134"/>
      </rPr>
      <t>节制闸</t>
    </r>
    <r>
      <rPr>
        <sz val="8"/>
        <rFont val="Times New Roman"/>
        <charset val="134"/>
      </rPr>
      <t>20</t>
    </r>
    <r>
      <rPr>
        <sz val="8"/>
        <rFont val="方正仿宋_GBK"/>
        <charset val="134"/>
      </rPr>
      <t>座，规格</t>
    </r>
    <r>
      <rPr>
        <sz val="8"/>
        <rFont val="Times New Roman"/>
        <charset val="134"/>
      </rPr>
      <t>1/2UD120</t>
    </r>
    <r>
      <rPr>
        <sz val="8"/>
        <rFont val="方正仿宋_GBK"/>
        <charset val="134"/>
      </rPr>
      <t>节制闸</t>
    </r>
    <r>
      <rPr>
        <sz val="8"/>
        <rFont val="Times New Roman"/>
        <charset val="134"/>
      </rPr>
      <t>5</t>
    </r>
    <r>
      <rPr>
        <sz val="8"/>
        <rFont val="方正仿宋_GBK"/>
        <charset val="134"/>
      </rPr>
      <t>座，</t>
    </r>
    <r>
      <rPr>
        <sz val="8"/>
        <rFont val="Times New Roman"/>
        <charset val="134"/>
      </rPr>
      <t>2.5</t>
    </r>
    <r>
      <rPr>
        <sz val="8"/>
        <rFont val="方正仿宋_GBK"/>
        <charset val="134"/>
      </rPr>
      <t>米桥</t>
    </r>
    <r>
      <rPr>
        <sz val="8"/>
        <rFont val="Times New Roman"/>
        <charset val="134"/>
      </rPr>
      <t>4</t>
    </r>
    <r>
      <rPr>
        <sz val="8"/>
        <rFont val="方正仿宋_GBK"/>
        <charset val="134"/>
      </rPr>
      <t>座，溉面积</t>
    </r>
    <r>
      <rPr>
        <sz val="8"/>
        <rFont val="Times New Roman"/>
        <charset val="134"/>
      </rPr>
      <t>218.5</t>
    </r>
    <r>
      <rPr>
        <sz val="8"/>
        <rFont val="方正仿宋_GBK"/>
        <charset val="134"/>
      </rPr>
      <t>亩，惠及群众</t>
    </r>
    <r>
      <rPr>
        <sz val="8"/>
        <rFont val="Times New Roman"/>
        <charset val="134"/>
      </rPr>
      <t>80</t>
    </r>
    <r>
      <rPr>
        <sz val="8"/>
        <rFont val="方正仿宋_GBK"/>
        <charset val="134"/>
      </rPr>
      <t>户，扶持贫困户</t>
    </r>
    <r>
      <rPr>
        <sz val="8"/>
        <rFont val="Times New Roman"/>
        <charset val="134"/>
      </rPr>
      <t>9</t>
    </r>
    <r>
      <rPr>
        <sz val="8"/>
        <rFont val="方正仿宋_GBK"/>
        <charset val="134"/>
      </rPr>
      <t>户。此项目为公益项目加强农田水利基础设施建设，提高水资源利用率，项目建设完成后，资产行业部门所有。</t>
    </r>
  </si>
  <si>
    <t>6528012021024</t>
  </si>
  <si>
    <r>
      <rPr>
        <sz val="8"/>
        <rFont val="方正仿宋_GBK"/>
        <charset val="134"/>
      </rPr>
      <t>库尔勒市</t>
    </r>
    <r>
      <rPr>
        <sz val="8"/>
        <rFont val="Times New Roman"/>
        <charset val="134"/>
      </rPr>
      <t>-</t>
    </r>
    <r>
      <rPr>
        <sz val="8"/>
        <rFont val="方正仿宋_GBK"/>
        <charset val="134"/>
      </rPr>
      <t>和什力克乡</t>
    </r>
    <r>
      <rPr>
        <sz val="8"/>
        <rFont val="Times New Roman"/>
        <charset val="134"/>
      </rPr>
      <t>-</t>
    </r>
    <r>
      <rPr>
        <sz val="8"/>
        <rFont val="方正仿宋_GBK"/>
        <charset val="134"/>
      </rPr>
      <t>基础设施和公共服务</t>
    </r>
    <r>
      <rPr>
        <sz val="8"/>
        <rFont val="Times New Roman"/>
        <charset val="134"/>
      </rPr>
      <t>-</t>
    </r>
    <r>
      <rPr>
        <sz val="8"/>
        <rFont val="方正仿宋_GBK"/>
        <charset val="134"/>
      </rPr>
      <t>防渗渠建设项目</t>
    </r>
  </si>
  <si>
    <t>和什力克乡乡库勒村</t>
  </si>
  <si>
    <r>
      <rPr>
        <sz val="8"/>
        <rFont val="方正仿宋_GBK"/>
        <charset val="134"/>
      </rPr>
      <t>和什力克乡库勒村共投资</t>
    </r>
    <r>
      <rPr>
        <sz val="8"/>
        <rFont val="Times New Roman"/>
        <charset val="134"/>
      </rPr>
      <t>70.5</t>
    </r>
    <r>
      <rPr>
        <sz val="8"/>
        <rFont val="方正仿宋_GBK"/>
        <charset val="134"/>
      </rPr>
      <t>万元，新建防渗渠</t>
    </r>
    <r>
      <rPr>
        <sz val="8"/>
        <rFont val="Times New Roman"/>
        <charset val="134"/>
      </rPr>
      <t>2.35</t>
    </r>
    <r>
      <rPr>
        <sz val="8"/>
        <rFont val="方正仿宋_GBK"/>
        <charset val="134"/>
      </rPr>
      <t>公里，其中规格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2.35</t>
    </r>
    <r>
      <rPr>
        <sz val="8"/>
        <rFont val="方正仿宋_GBK"/>
        <charset val="134"/>
      </rPr>
      <t>公里，共有闸口</t>
    </r>
    <r>
      <rPr>
        <sz val="8"/>
        <rFont val="Times New Roman"/>
        <charset val="134"/>
      </rPr>
      <t>17</t>
    </r>
    <r>
      <rPr>
        <sz val="8"/>
        <rFont val="方正仿宋_GBK"/>
        <charset val="134"/>
      </rPr>
      <t>座（包括节制闸和进水闸等）。灌溉面积</t>
    </r>
    <r>
      <rPr>
        <sz val="8"/>
        <rFont val="Times New Roman"/>
        <charset val="134"/>
      </rPr>
      <t>1164</t>
    </r>
    <r>
      <rPr>
        <sz val="8"/>
        <rFont val="方正仿宋_GBK"/>
        <charset val="134"/>
      </rPr>
      <t>亩，惠及一般户和贫困户</t>
    </r>
    <r>
      <rPr>
        <sz val="8"/>
        <rFont val="Times New Roman"/>
        <charset val="134"/>
      </rPr>
      <t>92</t>
    </r>
    <r>
      <rPr>
        <sz val="8"/>
        <rFont val="方正仿宋_GBK"/>
        <charset val="134"/>
      </rPr>
      <t>户，其中贫困户</t>
    </r>
    <r>
      <rPr>
        <sz val="8"/>
        <rFont val="Times New Roman"/>
        <charset val="134"/>
      </rPr>
      <t>12</t>
    </r>
    <r>
      <rPr>
        <sz val="8"/>
        <rFont val="方正仿宋_GBK"/>
        <charset val="134"/>
      </rPr>
      <t>户。此项目为公益项目加强农田水利基础设施建设，提高水资源利用率，项目建设完成后，资产行业部门所有。</t>
    </r>
  </si>
  <si>
    <t>6528012021025</t>
  </si>
  <si>
    <t>和什力克乡乡萨依力克村</t>
  </si>
  <si>
    <r>
      <rPr>
        <sz val="8"/>
        <rFont val="方正仿宋_GBK"/>
        <charset val="134"/>
      </rPr>
      <t>和什力克乡萨依力克村共投资</t>
    </r>
    <r>
      <rPr>
        <sz val="8"/>
        <rFont val="Times New Roman"/>
        <charset val="134"/>
      </rPr>
      <t>136.83</t>
    </r>
    <r>
      <rPr>
        <sz val="8"/>
        <rFont val="方正仿宋_GBK"/>
        <charset val="134"/>
      </rPr>
      <t>万元，新建防渗渠</t>
    </r>
    <r>
      <rPr>
        <sz val="8"/>
        <rFont val="Times New Roman"/>
        <charset val="134"/>
      </rPr>
      <t>4.461</t>
    </r>
    <r>
      <rPr>
        <sz val="8"/>
        <rFont val="方正仿宋_GBK"/>
        <charset val="134"/>
      </rPr>
      <t>公里，其中规格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3.461</t>
    </r>
    <r>
      <rPr>
        <sz val="8"/>
        <rFont val="方正仿宋_GBK"/>
        <charset val="134"/>
      </rPr>
      <t>公里，</t>
    </r>
    <r>
      <rPr>
        <sz val="8"/>
        <rFont val="Times New Roman"/>
        <charset val="134"/>
      </rPr>
      <t>U</t>
    </r>
    <r>
      <rPr>
        <sz val="8"/>
        <rFont val="方正仿宋_GBK"/>
        <charset val="134"/>
      </rPr>
      <t>型</t>
    </r>
    <r>
      <rPr>
        <sz val="8"/>
        <rFont val="Times New Roman"/>
        <charset val="134"/>
      </rPr>
      <t>D100</t>
    </r>
    <r>
      <rPr>
        <sz val="8"/>
        <rFont val="方正仿宋_GBK"/>
        <charset val="134"/>
      </rPr>
      <t>的</t>
    </r>
    <r>
      <rPr>
        <sz val="8"/>
        <rFont val="Times New Roman"/>
        <charset val="134"/>
      </rPr>
      <t>1</t>
    </r>
    <r>
      <rPr>
        <sz val="8"/>
        <rFont val="方正仿宋_GBK"/>
        <charset val="134"/>
      </rPr>
      <t>公里，共有闸口</t>
    </r>
    <r>
      <rPr>
        <sz val="8"/>
        <rFont val="Times New Roman"/>
        <charset val="134"/>
      </rPr>
      <t>57</t>
    </r>
    <r>
      <rPr>
        <sz val="8"/>
        <rFont val="方正仿宋_GBK"/>
        <charset val="134"/>
      </rPr>
      <t>座（包括节制闸和进水闸等），桥</t>
    </r>
    <r>
      <rPr>
        <sz val="8"/>
        <rFont val="Times New Roman"/>
        <charset val="134"/>
      </rPr>
      <t>2</t>
    </r>
    <r>
      <rPr>
        <sz val="8"/>
        <rFont val="方正仿宋_GBK"/>
        <charset val="134"/>
      </rPr>
      <t>座、涵洞</t>
    </r>
    <r>
      <rPr>
        <sz val="8"/>
        <rFont val="Times New Roman"/>
        <charset val="134"/>
      </rPr>
      <t>10</t>
    </r>
    <r>
      <rPr>
        <sz val="8"/>
        <rFont val="方正仿宋_GBK"/>
        <charset val="134"/>
      </rPr>
      <t>个。灌溉面积</t>
    </r>
    <r>
      <rPr>
        <sz val="8"/>
        <rFont val="Times New Roman"/>
        <charset val="134"/>
      </rPr>
      <t>1800</t>
    </r>
    <r>
      <rPr>
        <sz val="8"/>
        <rFont val="方正仿宋_GBK"/>
        <charset val="134"/>
      </rPr>
      <t>亩，惠及一般户和贫困户</t>
    </r>
    <r>
      <rPr>
        <sz val="8"/>
        <rFont val="Times New Roman"/>
        <charset val="134"/>
      </rPr>
      <t>85</t>
    </r>
    <r>
      <rPr>
        <sz val="8"/>
        <rFont val="方正仿宋_GBK"/>
        <charset val="134"/>
      </rPr>
      <t>户，其中贫困户</t>
    </r>
    <r>
      <rPr>
        <sz val="8"/>
        <rFont val="Times New Roman"/>
        <charset val="134"/>
      </rPr>
      <t>5</t>
    </r>
    <r>
      <rPr>
        <sz val="8"/>
        <rFont val="方正仿宋_GBK"/>
        <charset val="134"/>
      </rPr>
      <t>户。此项目为公益项目加强农田水利基础设施建设，提高水资源利用率，项目建设完成后，资产行业部门所有。</t>
    </r>
  </si>
  <si>
    <t>6528012021026</t>
  </si>
  <si>
    <r>
      <rPr>
        <sz val="8"/>
        <rFont val="方正仿宋_GBK"/>
        <charset val="134"/>
      </rPr>
      <t>和什力克乡上和什力克村共投资</t>
    </r>
    <r>
      <rPr>
        <sz val="8"/>
        <rFont val="Times New Roman"/>
        <charset val="134"/>
      </rPr>
      <t>224.55</t>
    </r>
    <r>
      <rPr>
        <sz val="8"/>
        <rFont val="方正仿宋_GBK"/>
        <charset val="134"/>
      </rPr>
      <t>万元，新建防渗渠</t>
    </r>
    <r>
      <rPr>
        <sz val="8"/>
        <rFont val="Times New Roman"/>
        <charset val="134"/>
      </rPr>
      <t>6.7</t>
    </r>
    <r>
      <rPr>
        <sz val="8"/>
        <rFont val="方正仿宋_GBK"/>
        <charset val="134"/>
      </rPr>
      <t>公里，其中规格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2.6</t>
    </r>
    <r>
      <rPr>
        <sz val="8"/>
        <rFont val="方正仿宋_GBK"/>
        <charset val="134"/>
      </rPr>
      <t>公里，</t>
    </r>
    <r>
      <rPr>
        <sz val="8"/>
        <rFont val="Times New Roman"/>
        <charset val="134"/>
      </rPr>
      <t>U</t>
    </r>
    <r>
      <rPr>
        <sz val="8"/>
        <rFont val="方正仿宋_GBK"/>
        <charset val="134"/>
      </rPr>
      <t>型</t>
    </r>
    <r>
      <rPr>
        <sz val="8"/>
        <rFont val="Times New Roman"/>
        <charset val="134"/>
      </rPr>
      <t>D100</t>
    </r>
    <r>
      <rPr>
        <sz val="8"/>
        <rFont val="方正仿宋_GBK"/>
        <charset val="134"/>
      </rPr>
      <t>的</t>
    </r>
    <r>
      <rPr>
        <sz val="8"/>
        <rFont val="Times New Roman"/>
        <charset val="134"/>
      </rPr>
      <t>0.35</t>
    </r>
    <r>
      <rPr>
        <sz val="8"/>
        <rFont val="方正仿宋_GBK"/>
        <charset val="134"/>
      </rPr>
      <t>公里，</t>
    </r>
    <r>
      <rPr>
        <sz val="8"/>
        <rFont val="Times New Roman"/>
        <charset val="134"/>
      </rPr>
      <t>U</t>
    </r>
    <r>
      <rPr>
        <sz val="8"/>
        <rFont val="方正仿宋_GBK"/>
        <charset val="134"/>
      </rPr>
      <t>型</t>
    </r>
    <r>
      <rPr>
        <sz val="8"/>
        <rFont val="Times New Roman"/>
        <charset val="134"/>
      </rPr>
      <t>D120</t>
    </r>
    <r>
      <rPr>
        <sz val="8"/>
        <rFont val="方正仿宋_GBK"/>
        <charset val="134"/>
      </rPr>
      <t>的</t>
    </r>
    <r>
      <rPr>
        <sz val="8"/>
        <rFont val="Times New Roman"/>
        <charset val="134"/>
      </rPr>
      <t>3.75</t>
    </r>
    <r>
      <rPr>
        <sz val="8"/>
        <rFont val="方正仿宋_GBK"/>
        <charset val="134"/>
      </rPr>
      <t>公里，共有闸口</t>
    </r>
    <r>
      <rPr>
        <sz val="8"/>
        <rFont val="Times New Roman"/>
        <charset val="134"/>
      </rPr>
      <t>36</t>
    </r>
    <r>
      <rPr>
        <sz val="8"/>
        <rFont val="方正仿宋_GBK"/>
        <charset val="134"/>
      </rPr>
      <t>座（包括节制闸和进水闸等），桥</t>
    </r>
    <r>
      <rPr>
        <sz val="8"/>
        <rFont val="Times New Roman"/>
        <charset val="134"/>
      </rPr>
      <t>1</t>
    </r>
    <r>
      <rPr>
        <sz val="8"/>
        <rFont val="方正仿宋_GBK"/>
        <charset val="134"/>
      </rPr>
      <t>座、涵洞</t>
    </r>
    <r>
      <rPr>
        <sz val="8"/>
        <rFont val="Times New Roman"/>
        <charset val="134"/>
      </rPr>
      <t>10</t>
    </r>
    <r>
      <rPr>
        <sz val="8"/>
        <rFont val="方正仿宋_GBK"/>
        <charset val="134"/>
      </rPr>
      <t>个。灌溉面积</t>
    </r>
    <r>
      <rPr>
        <sz val="8"/>
        <rFont val="Times New Roman"/>
        <charset val="134"/>
      </rPr>
      <t>1512</t>
    </r>
    <r>
      <rPr>
        <sz val="8"/>
        <rFont val="方正仿宋_GBK"/>
        <charset val="134"/>
      </rPr>
      <t>亩，惠及一般户和贫困户</t>
    </r>
    <r>
      <rPr>
        <sz val="8"/>
        <rFont val="Times New Roman"/>
        <charset val="134"/>
      </rPr>
      <t>178</t>
    </r>
    <r>
      <rPr>
        <sz val="8"/>
        <rFont val="方正仿宋_GBK"/>
        <charset val="134"/>
      </rPr>
      <t>户，其中贫困户</t>
    </r>
    <r>
      <rPr>
        <sz val="8"/>
        <rFont val="Times New Roman"/>
        <charset val="134"/>
      </rPr>
      <t>23</t>
    </r>
    <r>
      <rPr>
        <sz val="8"/>
        <rFont val="方正仿宋_GBK"/>
        <charset val="134"/>
      </rPr>
      <t>户。</t>
    </r>
  </si>
  <si>
    <t>6528012021027</t>
  </si>
  <si>
    <t>和什力克乡下和什力克村</t>
  </si>
  <si>
    <r>
      <rPr>
        <sz val="8"/>
        <rFont val="方正仿宋_GBK"/>
        <charset val="134"/>
      </rPr>
      <t>和什力克乡下和什力克村共投资</t>
    </r>
    <r>
      <rPr>
        <sz val="8"/>
        <rFont val="Times New Roman"/>
        <charset val="134"/>
      </rPr>
      <t>324</t>
    </r>
    <r>
      <rPr>
        <sz val="8"/>
        <rFont val="方正仿宋_GBK"/>
        <charset val="134"/>
      </rPr>
      <t>万元，新建防渗渠</t>
    </r>
    <r>
      <rPr>
        <sz val="8"/>
        <rFont val="Times New Roman"/>
        <charset val="134"/>
      </rPr>
      <t>9.7</t>
    </r>
    <r>
      <rPr>
        <sz val="8"/>
        <rFont val="方正仿宋_GBK"/>
        <charset val="134"/>
      </rPr>
      <t>公里，其中规格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2.7</t>
    </r>
    <r>
      <rPr>
        <sz val="8"/>
        <rFont val="方正仿宋_GBK"/>
        <charset val="134"/>
      </rPr>
      <t>公里，</t>
    </r>
    <r>
      <rPr>
        <sz val="8"/>
        <rFont val="Times New Roman"/>
        <charset val="134"/>
      </rPr>
      <t>U</t>
    </r>
    <r>
      <rPr>
        <sz val="8"/>
        <rFont val="方正仿宋_GBK"/>
        <charset val="134"/>
      </rPr>
      <t>型</t>
    </r>
    <r>
      <rPr>
        <sz val="8"/>
        <rFont val="Times New Roman"/>
        <charset val="134"/>
      </rPr>
      <t>D100</t>
    </r>
    <r>
      <rPr>
        <sz val="8"/>
        <rFont val="方正仿宋_GBK"/>
        <charset val="134"/>
      </rPr>
      <t>的</t>
    </r>
    <r>
      <rPr>
        <sz val="8"/>
        <rFont val="Times New Roman"/>
        <charset val="134"/>
      </rPr>
      <t>3</t>
    </r>
    <r>
      <rPr>
        <sz val="8"/>
        <rFont val="方正仿宋_GBK"/>
        <charset val="134"/>
      </rPr>
      <t>公里，</t>
    </r>
    <r>
      <rPr>
        <sz val="8"/>
        <rFont val="Times New Roman"/>
        <charset val="134"/>
      </rPr>
      <t>U</t>
    </r>
    <r>
      <rPr>
        <sz val="8"/>
        <rFont val="方正仿宋_GBK"/>
        <charset val="134"/>
      </rPr>
      <t>型</t>
    </r>
    <r>
      <rPr>
        <sz val="8"/>
        <rFont val="Times New Roman"/>
        <charset val="134"/>
      </rPr>
      <t>D120</t>
    </r>
    <r>
      <rPr>
        <sz val="8"/>
        <rFont val="方正仿宋_GBK"/>
        <charset val="134"/>
      </rPr>
      <t>的</t>
    </r>
    <r>
      <rPr>
        <sz val="8"/>
        <rFont val="Times New Roman"/>
        <charset val="134"/>
      </rPr>
      <t>4</t>
    </r>
    <r>
      <rPr>
        <sz val="8"/>
        <rFont val="方正仿宋_GBK"/>
        <charset val="134"/>
      </rPr>
      <t>公里，共有闸口</t>
    </r>
    <r>
      <rPr>
        <sz val="8"/>
        <rFont val="Times New Roman"/>
        <charset val="134"/>
      </rPr>
      <t>91</t>
    </r>
    <r>
      <rPr>
        <sz val="8"/>
        <rFont val="方正仿宋_GBK"/>
        <charset val="134"/>
      </rPr>
      <t>座（包括节制闸和进水闸等），桥</t>
    </r>
    <r>
      <rPr>
        <sz val="8"/>
        <rFont val="Times New Roman"/>
        <charset val="134"/>
      </rPr>
      <t>8</t>
    </r>
    <r>
      <rPr>
        <sz val="8"/>
        <rFont val="方正仿宋_GBK"/>
        <charset val="134"/>
      </rPr>
      <t>座。灌溉面积</t>
    </r>
    <r>
      <rPr>
        <sz val="8"/>
        <rFont val="Times New Roman"/>
        <charset val="134"/>
      </rPr>
      <t>2091</t>
    </r>
    <r>
      <rPr>
        <sz val="8"/>
        <rFont val="方正仿宋_GBK"/>
        <charset val="134"/>
      </rPr>
      <t>亩，惠及一般户和贫困户</t>
    </r>
    <r>
      <rPr>
        <sz val="8"/>
        <rFont val="Times New Roman"/>
        <charset val="134"/>
      </rPr>
      <t>133</t>
    </r>
    <r>
      <rPr>
        <sz val="8"/>
        <rFont val="方正仿宋_GBK"/>
        <charset val="134"/>
      </rPr>
      <t>户，其中贫困户</t>
    </r>
    <r>
      <rPr>
        <sz val="8"/>
        <rFont val="Times New Roman"/>
        <charset val="134"/>
      </rPr>
      <t>11</t>
    </r>
    <r>
      <rPr>
        <sz val="8"/>
        <rFont val="方正仿宋_GBK"/>
        <charset val="134"/>
      </rPr>
      <t>户。此项目为公益项目加强农田水利基础设施建设，提高水资源利用率，项目建设完成后，资产行业部门所有。</t>
    </r>
  </si>
  <si>
    <t>6528012021028</t>
  </si>
  <si>
    <r>
      <rPr>
        <sz val="8"/>
        <rFont val="方正仿宋_GBK"/>
        <charset val="134"/>
      </rPr>
      <t>共投资</t>
    </r>
    <r>
      <rPr>
        <sz val="8"/>
        <rFont val="Times New Roman"/>
        <charset val="134"/>
      </rPr>
      <t>189</t>
    </r>
    <r>
      <rPr>
        <sz val="8"/>
        <rFont val="方正仿宋_GBK"/>
        <charset val="134"/>
      </rPr>
      <t>万元，新建防渗渠</t>
    </r>
    <r>
      <rPr>
        <sz val="8"/>
        <rFont val="Times New Roman"/>
        <charset val="134"/>
      </rPr>
      <t>4.5</t>
    </r>
    <r>
      <rPr>
        <sz val="8"/>
        <rFont val="方正仿宋_GBK"/>
        <charset val="134"/>
      </rPr>
      <t>公里，其中规格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4.5</t>
    </r>
    <r>
      <rPr>
        <sz val="8"/>
        <rFont val="方正仿宋_GBK"/>
        <charset val="134"/>
      </rPr>
      <t>公里，共有闸口</t>
    </r>
    <r>
      <rPr>
        <sz val="8"/>
        <rFont val="Times New Roman"/>
        <charset val="134"/>
      </rPr>
      <t>128</t>
    </r>
    <r>
      <rPr>
        <sz val="8"/>
        <rFont val="方正仿宋_GBK"/>
        <charset val="134"/>
      </rPr>
      <t>座（包括节制闸和进水闸等），桥</t>
    </r>
    <r>
      <rPr>
        <sz val="8"/>
        <rFont val="Times New Roman"/>
        <charset val="134"/>
      </rPr>
      <t>13</t>
    </r>
    <r>
      <rPr>
        <sz val="8"/>
        <rFont val="方正仿宋_GBK"/>
        <charset val="134"/>
      </rPr>
      <t>座。灌溉面积</t>
    </r>
    <r>
      <rPr>
        <sz val="8"/>
        <rFont val="Times New Roman"/>
        <charset val="134"/>
      </rPr>
      <t>1150</t>
    </r>
    <r>
      <rPr>
        <sz val="8"/>
        <rFont val="方正仿宋_GBK"/>
        <charset val="134"/>
      </rPr>
      <t>亩，惠及一般户和贫困户</t>
    </r>
    <r>
      <rPr>
        <sz val="8"/>
        <rFont val="Times New Roman"/>
        <charset val="134"/>
      </rPr>
      <t>80</t>
    </r>
    <r>
      <rPr>
        <sz val="8"/>
        <rFont val="方正仿宋_GBK"/>
        <charset val="134"/>
      </rPr>
      <t>户，其中贫困户</t>
    </r>
    <r>
      <rPr>
        <sz val="8"/>
        <rFont val="Times New Roman"/>
        <charset val="134"/>
      </rPr>
      <t>7</t>
    </r>
    <r>
      <rPr>
        <sz val="8"/>
        <rFont val="方正仿宋_GBK"/>
        <charset val="134"/>
      </rPr>
      <t>户。此项目为公益项目加强农田水利基础设施建设，提高水资源利用率，项目建设完成后，资产行业部门所有。</t>
    </r>
  </si>
  <si>
    <t>6528012021029</t>
  </si>
  <si>
    <r>
      <rPr>
        <sz val="8"/>
        <rFont val="方正仿宋_GBK"/>
        <charset val="134"/>
      </rPr>
      <t>共投资</t>
    </r>
    <r>
      <rPr>
        <sz val="8"/>
        <rFont val="Times New Roman"/>
        <charset val="134"/>
      </rPr>
      <t>700.8</t>
    </r>
    <r>
      <rPr>
        <sz val="8"/>
        <rFont val="方正仿宋_GBK"/>
        <charset val="134"/>
      </rPr>
      <t>万元，新建防渗渠</t>
    </r>
    <r>
      <rPr>
        <sz val="8"/>
        <rFont val="Times New Roman"/>
        <charset val="134"/>
      </rPr>
      <t>14.6</t>
    </r>
    <r>
      <rPr>
        <sz val="8"/>
        <rFont val="方正仿宋_GBK"/>
        <charset val="134"/>
      </rPr>
      <t>公里，其中规格</t>
    </r>
    <r>
      <rPr>
        <sz val="8"/>
        <rFont val="Times New Roman"/>
        <charset val="134"/>
      </rPr>
      <t>U</t>
    </r>
    <r>
      <rPr>
        <sz val="8"/>
        <rFont val="方正仿宋_GBK"/>
        <charset val="134"/>
      </rPr>
      <t>型</t>
    </r>
    <r>
      <rPr>
        <sz val="8"/>
        <rFont val="Times New Roman"/>
        <charset val="134"/>
      </rPr>
      <t>D120</t>
    </r>
    <r>
      <rPr>
        <sz val="8"/>
        <rFont val="方正仿宋_GBK"/>
        <charset val="134"/>
      </rPr>
      <t>的</t>
    </r>
    <r>
      <rPr>
        <sz val="8"/>
        <rFont val="Times New Roman"/>
        <charset val="134"/>
      </rPr>
      <t>14.6</t>
    </r>
    <r>
      <rPr>
        <sz val="8"/>
        <rFont val="方正仿宋_GBK"/>
        <charset val="134"/>
      </rPr>
      <t>公里，共有闸口</t>
    </r>
    <r>
      <rPr>
        <sz val="8"/>
        <rFont val="Times New Roman"/>
        <charset val="134"/>
      </rPr>
      <t>339</t>
    </r>
    <r>
      <rPr>
        <sz val="8"/>
        <rFont val="方正仿宋_GBK"/>
        <charset val="134"/>
      </rPr>
      <t>座（包括节制闸和进水闸等），桥</t>
    </r>
    <r>
      <rPr>
        <sz val="8"/>
        <rFont val="Times New Roman"/>
        <charset val="134"/>
      </rPr>
      <t>78</t>
    </r>
    <r>
      <rPr>
        <sz val="8"/>
        <rFont val="方正仿宋_GBK"/>
        <charset val="134"/>
      </rPr>
      <t>座。灌溉面积</t>
    </r>
    <r>
      <rPr>
        <sz val="8"/>
        <rFont val="Times New Roman"/>
        <charset val="134"/>
      </rPr>
      <t>4100</t>
    </r>
    <r>
      <rPr>
        <sz val="8"/>
        <rFont val="方正仿宋_GBK"/>
        <charset val="134"/>
      </rPr>
      <t>亩，惠及一般户和贫困户</t>
    </r>
    <r>
      <rPr>
        <sz val="8"/>
        <rFont val="Times New Roman"/>
        <charset val="134"/>
      </rPr>
      <t>259</t>
    </r>
    <r>
      <rPr>
        <sz val="8"/>
        <rFont val="方正仿宋_GBK"/>
        <charset val="134"/>
      </rPr>
      <t>户，其中贫困户</t>
    </r>
    <r>
      <rPr>
        <sz val="8"/>
        <rFont val="Times New Roman"/>
        <charset val="134"/>
      </rPr>
      <t>15</t>
    </r>
    <r>
      <rPr>
        <sz val="8"/>
        <rFont val="方正仿宋_GBK"/>
        <charset val="134"/>
      </rPr>
      <t>户。此项目为公益项目加强农田水利基础设施建设，提高水资源利用率，项目建设完成后，资产行业部门所有。</t>
    </r>
  </si>
  <si>
    <t>6528012021030</t>
  </si>
  <si>
    <t>哈拉玉宫乡下多尕村</t>
  </si>
  <si>
    <r>
      <rPr>
        <sz val="8"/>
        <rFont val="方正仿宋_GBK"/>
        <charset val="134"/>
      </rPr>
      <t>共投资</t>
    </r>
    <r>
      <rPr>
        <sz val="8"/>
        <rFont val="Times New Roman"/>
        <charset val="134"/>
      </rPr>
      <t>595</t>
    </r>
    <r>
      <rPr>
        <sz val="8"/>
        <rFont val="方正仿宋_GBK"/>
        <charset val="134"/>
      </rPr>
      <t>万元，新建防渗渠</t>
    </r>
    <r>
      <rPr>
        <sz val="8"/>
        <rFont val="Times New Roman"/>
        <charset val="134"/>
      </rPr>
      <t>13.5</t>
    </r>
    <r>
      <rPr>
        <sz val="8"/>
        <rFont val="方正仿宋_GBK"/>
        <charset val="134"/>
      </rPr>
      <t>公里，其中规格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7.9</t>
    </r>
    <r>
      <rPr>
        <sz val="8"/>
        <rFont val="方正仿宋_GBK"/>
        <charset val="134"/>
      </rPr>
      <t>公里，</t>
    </r>
    <r>
      <rPr>
        <sz val="8"/>
        <rFont val="Times New Roman"/>
        <charset val="134"/>
      </rPr>
      <t>U</t>
    </r>
    <r>
      <rPr>
        <sz val="8"/>
        <rFont val="方正仿宋_GBK"/>
        <charset val="134"/>
      </rPr>
      <t>型</t>
    </r>
    <r>
      <rPr>
        <sz val="8"/>
        <rFont val="Times New Roman"/>
        <charset val="134"/>
      </rPr>
      <t>D60</t>
    </r>
    <r>
      <rPr>
        <sz val="8"/>
        <rFont val="方正仿宋_GBK"/>
        <charset val="134"/>
      </rPr>
      <t>的</t>
    </r>
    <r>
      <rPr>
        <sz val="8"/>
        <rFont val="Times New Roman"/>
        <charset val="134"/>
      </rPr>
      <t>0.7</t>
    </r>
    <r>
      <rPr>
        <sz val="8"/>
        <rFont val="方正仿宋_GBK"/>
        <charset val="134"/>
      </rPr>
      <t>公里，</t>
    </r>
    <r>
      <rPr>
        <sz val="8"/>
        <rFont val="Times New Roman"/>
        <charset val="134"/>
      </rPr>
      <t>U</t>
    </r>
    <r>
      <rPr>
        <sz val="8"/>
        <rFont val="方正仿宋_GBK"/>
        <charset val="134"/>
      </rPr>
      <t>型</t>
    </r>
    <r>
      <rPr>
        <sz val="8"/>
        <rFont val="Times New Roman"/>
        <charset val="134"/>
      </rPr>
      <t>D120</t>
    </r>
    <r>
      <rPr>
        <sz val="8"/>
        <rFont val="方正仿宋_GBK"/>
        <charset val="134"/>
      </rPr>
      <t>的</t>
    </r>
    <r>
      <rPr>
        <sz val="8"/>
        <rFont val="Times New Roman"/>
        <charset val="134"/>
      </rPr>
      <t>4.9</t>
    </r>
    <r>
      <rPr>
        <sz val="8"/>
        <rFont val="方正仿宋_GBK"/>
        <charset val="134"/>
      </rPr>
      <t>公里，共有闸口</t>
    </r>
    <r>
      <rPr>
        <sz val="8"/>
        <rFont val="Times New Roman"/>
        <charset val="134"/>
      </rPr>
      <t>214</t>
    </r>
    <r>
      <rPr>
        <sz val="8"/>
        <rFont val="方正仿宋_GBK"/>
        <charset val="134"/>
      </rPr>
      <t>座（包括节制闸和进水闸等），桥</t>
    </r>
    <r>
      <rPr>
        <sz val="8"/>
        <rFont val="Times New Roman"/>
        <charset val="134"/>
      </rPr>
      <t>38</t>
    </r>
    <r>
      <rPr>
        <sz val="8"/>
        <rFont val="方正仿宋_GBK"/>
        <charset val="134"/>
      </rPr>
      <t>座。灌溉面积</t>
    </r>
    <r>
      <rPr>
        <sz val="8"/>
        <rFont val="Times New Roman"/>
        <charset val="134"/>
      </rPr>
      <t>6850</t>
    </r>
    <r>
      <rPr>
        <sz val="8"/>
        <rFont val="方正仿宋_GBK"/>
        <charset val="134"/>
      </rPr>
      <t>亩，惠及一般户和贫困户</t>
    </r>
    <r>
      <rPr>
        <sz val="8"/>
        <rFont val="Times New Roman"/>
        <charset val="134"/>
      </rPr>
      <t>166</t>
    </r>
    <r>
      <rPr>
        <sz val="8"/>
        <rFont val="方正仿宋_GBK"/>
        <charset val="134"/>
      </rPr>
      <t>户，其中贫困户</t>
    </r>
    <r>
      <rPr>
        <sz val="8"/>
        <rFont val="Times New Roman"/>
        <charset val="134"/>
      </rPr>
      <t>16</t>
    </r>
    <r>
      <rPr>
        <sz val="8"/>
        <rFont val="方正仿宋_GBK"/>
        <charset val="134"/>
      </rPr>
      <t>户。此项目为公益项目加强农田水利基础设施建设，提高水资源利用率，项目建设完成后，资产行业部门所有。</t>
    </r>
  </si>
  <si>
    <t>6528012021031</t>
  </si>
  <si>
    <r>
      <rPr>
        <sz val="8"/>
        <rFont val="方正仿宋_GBK"/>
        <charset val="134"/>
      </rPr>
      <t>共投资</t>
    </r>
    <r>
      <rPr>
        <sz val="8"/>
        <rFont val="Times New Roman"/>
        <charset val="134"/>
      </rPr>
      <t>190.05</t>
    </r>
    <r>
      <rPr>
        <sz val="8"/>
        <rFont val="方正仿宋_GBK"/>
        <charset val="134"/>
      </rPr>
      <t>万元，新建防渗渠</t>
    </r>
    <r>
      <rPr>
        <sz val="8"/>
        <rFont val="Times New Roman"/>
        <charset val="134"/>
      </rPr>
      <t>4.525</t>
    </r>
    <r>
      <rPr>
        <sz val="8"/>
        <rFont val="方正仿宋_GBK"/>
        <charset val="134"/>
      </rPr>
      <t>公里，其中规格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4.525</t>
    </r>
    <r>
      <rPr>
        <sz val="8"/>
        <rFont val="方正仿宋_GBK"/>
        <charset val="134"/>
      </rPr>
      <t>公里，共有闸口</t>
    </r>
    <r>
      <rPr>
        <sz val="8"/>
        <rFont val="Times New Roman"/>
        <charset val="134"/>
      </rPr>
      <t>116</t>
    </r>
    <r>
      <rPr>
        <sz val="8"/>
        <rFont val="方正仿宋_GBK"/>
        <charset val="134"/>
      </rPr>
      <t>座（包括节制闸和进水闸等），桥</t>
    </r>
    <r>
      <rPr>
        <sz val="8"/>
        <rFont val="Times New Roman"/>
        <charset val="134"/>
      </rPr>
      <t>44</t>
    </r>
    <r>
      <rPr>
        <sz val="8"/>
        <rFont val="方正仿宋_GBK"/>
        <charset val="134"/>
      </rPr>
      <t>座。灌溉面积</t>
    </r>
    <r>
      <rPr>
        <sz val="8"/>
        <rFont val="Times New Roman"/>
        <charset val="134"/>
      </rPr>
      <t>4115</t>
    </r>
    <r>
      <rPr>
        <sz val="8"/>
        <rFont val="方正仿宋_GBK"/>
        <charset val="134"/>
      </rPr>
      <t>亩，惠及一般户和贫困户</t>
    </r>
    <r>
      <rPr>
        <sz val="8"/>
        <rFont val="Times New Roman"/>
        <charset val="134"/>
      </rPr>
      <t>62</t>
    </r>
    <r>
      <rPr>
        <sz val="8"/>
        <rFont val="方正仿宋_GBK"/>
        <charset val="134"/>
      </rPr>
      <t>户，其中贫困户</t>
    </r>
    <r>
      <rPr>
        <sz val="8"/>
        <rFont val="Times New Roman"/>
        <charset val="134"/>
      </rPr>
      <t>5</t>
    </r>
    <r>
      <rPr>
        <sz val="8"/>
        <rFont val="方正仿宋_GBK"/>
        <charset val="134"/>
      </rPr>
      <t>户。此项目为公益项目加强农田水利基础设施建设，提高水资源利用率，项目建设完成后，资产行业部门所有。</t>
    </r>
  </si>
  <si>
    <t>6528012021032</t>
  </si>
  <si>
    <r>
      <rPr>
        <sz val="8"/>
        <rFont val="方正仿宋_GBK"/>
        <charset val="134"/>
      </rPr>
      <t>共投资</t>
    </r>
    <r>
      <rPr>
        <sz val="8"/>
        <rFont val="Times New Roman"/>
        <charset val="134"/>
      </rPr>
      <t>338.01</t>
    </r>
    <r>
      <rPr>
        <sz val="8"/>
        <rFont val="方正仿宋_GBK"/>
        <charset val="134"/>
      </rPr>
      <t>万元，新建防渗渠</t>
    </r>
    <r>
      <rPr>
        <sz val="8"/>
        <rFont val="Times New Roman"/>
        <charset val="134"/>
      </rPr>
      <t>8.05</t>
    </r>
    <r>
      <rPr>
        <sz val="8"/>
        <rFont val="方正仿宋_GBK"/>
        <charset val="134"/>
      </rPr>
      <t>公里，其中规格</t>
    </r>
    <r>
      <rPr>
        <sz val="8"/>
        <rFont val="Times New Roman"/>
        <charset val="134"/>
      </rPr>
      <t>1/2U</t>
    </r>
    <r>
      <rPr>
        <sz val="8"/>
        <rFont val="方正仿宋_GBK"/>
        <charset val="134"/>
      </rPr>
      <t>型</t>
    </r>
    <r>
      <rPr>
        <sz val="8"/>
        <rFont val="Times New Roman"/>
        <charset val="134"/>
      </rPr>
      <t>D80</t>
    </r>
    <r>
      <rPr>
        <sz val="8"/>
        <rFont val="方正仿宋_GBK"/>
        <charset val="134"/>
      </rPr>
      <t>的</t>
    </r>
    <r>
      <rPr>
        <sz val="8"/>
        <rFont val="Times New Roman"/>
        <charset val="134"/>
      </rPr>
      <t>8.05</t>
    </r>
    <r>
      <rPr>
        <sz val="8"/>
        <rFont val="方正仿宋_GBK"/>
        <charset val="134"/>
      </rPr>
      <t>公里，共有闸口</t>
    </r>
    <r>
      <rPr>
        <sz val="8"/>
        <rFont val="Times New Roman"/>
        <charset val="134"/>
      </rPr>
      <t>197</t>
    </r>
    <r>
      <rPr>
        <sz val="8"/>
        <rFont val="方正仿宋_GBK"/>
        <charset val="134"/>
      </rPr>
      <t>座（包括节制闸和进水闸等），桥</t>
    </r>
    <r>
      <rPr>
        <sz val="8"/>
        <rFont val="Times New Roman"/>
        <charset val="134"/>
      </rPr>
      <t>17</t>
    </r>
    <r>
      <rPr>
        <sz val="8"/>
        <rFont val="方正仿宋_GBK"/>
        <charset val="134"/>
      </rPr>
      <t>座。灌溉面积</t>
    </r>
    <r>
      <rPr>
        <sz val="8"/>
        <rFont val="Times New Roman"/>
        <charset val="134"/>
      </rPr>
      <t>3740</t>
    </r>
    <r>
      <rPr>
        <sz val="8"/>
        <rFont val="方正仿宋_GBK"/>
        <charset val="134"/>
      </rPr>
      <t>亩，惠及一般户和贫困户</t>
    </r>
    <r>
      <rPr>
        <sz val="8"/>
        <rFont val="Times New Roman"/>
        <charset val="134"/>
      </rPr>
      <t>201</t>
    </r>
    <r>
      <rPr>
        <sz val="8"/>
        <rFont val="方正仿宋_GBK"/>
        <charset val="134"/>
      </rPr>
      <t>户，其中贫困户</t>
    </r>
    <r>
      <rPr>
        <sz val="8"/>
        <rFont val="Times New Roman"/>
        <charset val="134"/>
      </rPr>
      <t>11</t>
    </r>
    <r>
      <rPr>
        <sz val="8"/>
        <rFont val="方正仿宋_GBK"/>
        <charset val="134"/>
      </rPr>
      <t>户。此项目为公益项目加强农田水利基础设施建设，提高水资源利用率，项目建设完成后，资产行业部门所有。</t>
    </r>
  </si>
  <si>
    <t>6528012021033</t>
  </si>
  <si>
    <r>
      <rPr>
        <sz val="8"/>
        <rFont val="方正仿宋_GBK"/>
        <charset val="134"/>
      </rPr>
      <t>投资</t>
    </r>
    <r>
      <rPr>
        <sz val="8"/>
        <rFont val="Times New Roman"/>
        <charset val="134"/>
      </rPr>
      <t>1451.6</t>
    </r>
    <r>
      <rPr>
        <sz val="8"/>
        <rFont val="方正仿宋_GBK"/>
        <charset val="134"/>
      </rPr>
      <t>万元为托布力其乡艾力坎土曼村新建防渗渠</t>
    </r>
    <r>
      <rPr>
        <sz val="8"/>
        <rFont val="Times New Roman"/>
        <charset val="134"/>
      </rPr>
      <t>31900</t>
    </r>
    <r>
      <rPr>
        <sz val="8"/>
        <rFont val="方正仿宋_GBK"/>
        <charset val="134"/>
      </rPr>
      <t>米（其中，规格</t>
    </r>
    <r>
      <rPr>
        <sz val="8"/>
        <rFont val="Times New Roman"/>
        <charset val="134"/>
      </rPr>
      <t>1/2UD80:11300</t>
    </r>
    <r>
      <rPr>
        <sz val="8"/>
        <rFont val="方正仿宋_GBK"/>
        <charset val="134"/>
      </rPr>
      <t>米、规格</t>
    </r>
    <r>
      <rPr>
        <sz val="8"/>
        <rFont val="Times New Roman"/>
        <charset val="134"/>
      </rPr>
      <t>1/2UD100:10600</t>
    </r>
    <r>
      <rPr>
        <sz val="8"/>
        <rFont val="方正仿宋_GBK"/>
        <charset val="134"/>
      </rPr>
      <t>米、规格</t>
    </r>
    <r>
      <rPr>
        <sz val="8"/>
        <rFont val="Times New Roman"/>
        <charset val="134"/>
      </rPr>
      <t>1/2UD120:10000</t>
    </r>
    <r>
      <rPr>
        <sz val="8"/>
        <rFont val="方正仿宋_GBK"/>
        <charset val="134"/>
      </rPr>
      <t>米）水渠，灌溉面积</t>
    </r>
    <r>
      <rPr>
        <sz val="8"/>
        <rFont val="Times New Roman"/>
        <charset val="134"/>
      </rPr>
      <t>10770</t>
    </r>
    <r>
      <rPr>
        <sz val="8"/>
        <rFont val="方正仿宋_GBK"/>
        <charset val="134"/>
      </rPr>
      <t>亩，节制闸</t>
    </r>
    <r>
      <rPr>
        <sz val="8"/>
        <rFont val="Times New Roman"/>
        <charset val="134"/>
      </rPr>
      <t>110</t>
    </r>
    <r>
      <rPr>
        <sz val="8"/>
        <rFont val="方正仿宋_GBK"/>
        <charset val="134"/>
      </rPr>
      <t>座，进水闸</t>
    </r>
    <r>
      <rPr>
        <sz val="8"/>
        <rFont val="Times New Roman"/>
        <charset val="134"/>
      </rPr>
      <t>342</t>
    </r>
    <r>
      <rPr>
        <sz val="8"/>
        <rFont val="方正仿宋_GBK"/>
        <charset val="134"/>
      </rPr>
      <t>座，桥</t>
    </r>
    <r>
      <rPr>
        <sz val="8"/>
        <rFont val="Times New Roman"/>
        <charset val="134"/>
      </rPr>
      <t>79</t>
    </r>
    <r>
      <rPr>
        <sz val="8"/>
        <rFont val="方正仿宋_GBK"/>
        <charset val="134"/>
      </rPr>
      <t>座，受益户</t>
    </r>
    <r>
      <rPr>
        <sz val="8"/>
        <rFont val="Times New Roman"/>
        <charset val="134"/>
      </rPr>
      <t>431</t>
    </r>
    <r>
      <rPr>
        <sz val="8"/>
        <rFont val="方正仿宋_GBK"/>
        <charset val="134"/>
      </rPr>
      <t>户，其中贫困户</t>
    </r>
    <r>
      <rPr>
        <sz val="8"/>
        <rFont val="Times New Roman"/>
        <charset val="134"/>
      </rPr>
      <t>24</t>
    </r>
    <r>
      <rPr>
        <sz val="8"/>
        <rFont val="方正仿宋_GBK"/>
        <charset val="134"/>
      </rPr>
      <t>户，一般户</t>
    </r>
    <r>
      <rPr>
        <sz val="8"/>
        <rFont val="Times New Roman"/>
        <charset val="134"/>
      </rPr>
      <t>407</t>
    </r>
    <r>
      <rPr>
        <sz val="8"/>
        <rFont val="方正仿宋_GBK"/>
        <charset val="134"/>
      </rPr>
      <t>户。此项目为公益项目加强农田水利基础设施建设，提高水资源利用率，项目建设完成后，资产行业部门所有。</t>
    </r>
  </si>
  <si>
    <t>6528012021034</t>
  </si>
  <si>
    <r>
      <rPr>
        <sz val="8"/>
        <rFont val="方正仿宋_GBK"/>
        <charset val="134"/>
      </rPr>
      <t>投资</t>
    </r>
    <r>
      <rPr>
        <sz val="8"/>
        <rFont val="Times New Roman"/>
        <charset val="134"/>
      </rPr>
      <t>1722.15</t>
    </r>
    <r>
      <rPr>
        <sz val="8"/>
        <rFont val="方正仿宋_GBK"/>
        <charset val="134"/>
      </rPr>
      <t>万元为托布力其乡上牙克托格拉克村新建防渗渠</t>
    </r>
    <r>
      <rPr>
        <sz val="8"/>
        <rFont val="Times New Roman"/>
        <charset val="134"/>
      </rPr>
      <t>37300</t>
    </r>
    <r>
      <rPr>
        <sz val="8"/>
        <rFont val="方正仿宋_GBK"/>
        <charset val="134"/>
      </rPr>
      <t>（其中，规格</t>
    </r>
    <r>
      <rPr>
        <sz val="8"/>
        <rFont val="Times New Roman"/>
        <charset val="134"/>
      </rPr>
      <t>1/2UD80:12550</t>
    </r>
    <r>
      <rPr>
        <sz val="8"/>
        <rFont val="方正仿宋_GBK"/>
        <charset val="134"/>
      </rPr>
      <t>米、规格</t>
    </r>
    <r>
      <rPr>
        <sz val="8"/>
        <rFont val="Times New Roman"/>
        <charset val="134"/>
      </rPr>
      <t>1/2UD100:14150</t>
    </r>
    <r>
      <rPr>
        <sz val="8"/>
        <rFont val="方正仿宋_GBK"/>
        <charset val="134"/>
      </rPr>
      <t>米、规格</t>
    </r>
    <r>
      <rPr>
        <sz val="8"/>
        <rFont val="Times New Roman"/>
        <charset val="134"/>
      </rPr>
      <t>1/2UD120:10600</t>
    </r>
    <r>
      <rPr>
        <sz val="8"/>
        <rFont val="方正仿宋_GBK"/>
        <charset val="134"/>
      </rPr>
      <t>米）米，节制闸</t>
    </r>
    <r>
      <rPr>
        <sz val="8"/>
        <rFont val="Times New Roman"/>
        <charset val="134"/>
      </rPr>
      <t>147</t>
    </r>
    <r>
      <rPr>
        <sz val="8"/>
        <rFont val="方正仿宋_GBK"/>
        <charset val="134"/>
      </rPr>
      <t>座，进水闸</t>
    </r>
    <r>
      <rPr>
        <sz val="8"/>
        <rFont val="Times New Roman"/>
        <charset val="134"/>
      </rPr>
      <t>493</t>
    </r>
    <r>
      <rPr>
        <sz val="8"/>
        <rFont val="方正仿宋_GBK"/>
        <charset val="134"/>
      </rPr>
      <t>座，桥</t>
    </r>
    <r>
      <rPr>
        <sz val="8"/>
        <rFont val="Times New Roman"/>
        <charset val="134"/>
      </rPr>
      <t>119</t>
    </r>
    <r>
      <rPr>
        <sz val="8"/>
        <rFont val="方正仿宋_GBK"/>
        <charset val="134"/>
      </rPr>
      <t>座，受益户</t>
    </r>
    <r>
      <rPr>
        <sz val="8"/>
        <rFont val="Times New Roman"/>
        <charset val="134"/>
      </rPr>
      <t>407</t>
    </r>
    <r>
      <rPr>
        <sz val="8"/>
        <rFont val="方正仿宋_GBK"/>
        <charset val="134"/>
      </rPr>
      <t>户，其中贫困户</t>
    </r>
    <r>
      <rPr>
        <sz val="8"/>
        <rFont val="Times New Roman"/>
        <charset val="134"/>
      </rPr>
      <t>13</t>
    </r>
    <r>
      <rPr>
        <sz val="8"/>
        <rFont val="方正仿宋_GBK"/>
        <charset val="134"/>
      </rPr>
      <t>户，一般户</t>
    </r>
    <r>
      <rPr>
        <sz val="8"/>
        <rFont val="Times New Roman"/>
        <charset val="134"/>
      </rPr>
      <t>394</t>
    </r>
    <r>
      <rPr>
        <sz val="8"/>
        <rFont val="方正仿宋_GBK"/>
        <charset val="134"/>
      </rPr>
      <t>户。此项目为公益项目加强农田水利基础设施建设，提高水资源利用率，项目建设完成后，资产行业部门所有。</t>
    </r>
  </si>
  <si>
    <t>6528012021035</t>
  </si>
  <si>
    <t>托布力其乡托布力其村</t>
  </si>
  <si>
    <r>
      <rPr>
        <sz val="8"/>
        <rFont val="方正仿宋_GBK"/>
        <charset val="134"/>
      </rPr>
      <t>投资</t>
    </r>
    <r>
      <rPr>
        <sz val="8"/>
        <rFont val="Times New Roman"/>
        <charset val="134"/>
      </rPr>
      <t>586.77</t>
    </r>
    <r>
      <rPr>
        <sz val="8"/>
        <rFont val="方正仿宋_GBK"/>
        <charset val="134"/>
      </rPr>
      <t>万元，为托布力其乡托布力其村建设防渗斗渠</t>
    </r>
    <r>
      <rPr>
        <sz val="8"/>
        <rFont val="Times New Roman"/>
        <charset val="134"/>
      </rPr>
      <t>16</t>
    </r>
    <r>
      <rPr>
        <sz val="8"/>
        <rFont val="方正仿宋_GBK"/>
        <charset val="134"/>
      </rPr>
      <t>条，总长</t>
    </r>
    <r>
      <rPr>
        <sz val="8"/>
        <rFont val="Times New Roman"/>
        <charset val="134"/>
      </rPr>
      <t>7.978</t>
    </r>
    <r>
      <rPr>
        <sz val="8"/>
        <rFont val="方正仿宋_GBK"/>
        <charset val="134"/>
      </rPr>
      <t>公里，渠道采用</t>
    </r>
    <r>
      <rPr>
        <sz val="8"/>
        <rFont val="Times New Roman"/>
        <charset val="134"/>
      </rPr>
      <t>U</t>
    </r>
    <r>
      <rPr>
        <sz val="8"/>
        <rFont val="方正仿宋_GBK"/>
        <charset val="134"/>
      </rPr>
      <t>型断面，</t>
    </r>
    <r>
      <rPr>
        <sz val="8"/>
        <rFont val="Times New Roman"/>
        <charset val="134"/>
      </rPr>
      <t>C20</t>
    </r>
    <r>
      <rPr>
        <sz val="8"/>
        <rFont val="方正仿宋_GBK"/>
        <charset val="134"/>
      </rPr>
      <t>预制砼板防渗衬砌，配套渠系建筑物</t>
    </r>
    <r>
      <rPr>
        <sz val="8"/>
        <rFont val="Times New Roman"/>
        <charset val="134"/>
      </rPr>
      <t>233</t>
    </r>
    <r>
      <rPr>
        <sz val="8"/>
        <rFont val="方正仿宋_GBK"/>
        <charset val="134"/>
      </rPr>
      <t>座（阐</t>
    </r>
    <r>
      <rPr>
        <sz val="8"/>
        <rFont val="Times New Roman"/>
        <charset val="134"/>
      </rPr>
      <t>182</t>
    </r>
    <r>
      <rPr>
        <sz val="8"/>
        <rFont val="方正仿宋_GBK"/>
        <charset val="134"/>
      </rPr>
      <t>座，涵桥</t>
    </r>
    <r>
      <rPr>
        <sz val="8"/>
        <rFont val="Times New Roman"/>
        <charset val="134"/>
      </rPr>
      <t>22</t>
    </r>
    <r>
      <rPr>
        <sz val="8"/>
        <rFont val="方正仿宋_GBK"/>
        <charset val="134"/>
      </rPr>
      <t>座，板桥</t>
    </r>
    <r>
      <rPr>
        <sz val="8"/>
        <rFont val="Times New Roman"/>
        <charset val="134"/>
      </rPr>
      <t>28</t>
    </r>
    <r>
      <rPr>
        <sz val="8"/>
        <rFont val="方正仿宋_GBK"/>
        <charset val="134"/>
      </rPr>
      <t>座，渡槽</t>
    </r>
    <r>
      <rPr>
        <sz val="8"/>
        <rFont val="Times New Roman"/>
        <charset val="134"/>
      </rPr>
      <t>1</t>
    </r>
    <r>
      <rPr>
        <sz val="8"/>
        <rFont val="方正仿宋_GBK"/>
        <charset val="134"/>
      </rPr>
      <t>座），灌溉面积</t>
    </r>
    <r>
      <rPr>
        <sz val="8"/>
        <rFont val="Times New Roman"/>
        <charset val="134"/>
      </rPr>
      <t>1564</t>
    </r>
    <r>
      <rPr>
        <sz val="8"/>
        <rFont val="方正仿宋_GBK"/>
        <charset val="134"/>
      </rPr>
      <t>亩，惠及</t>
    </r>
    <r>
      <rPr>
        <sz val="8"/>
        <rFont val="Times New Roman"/>
        <charset val="134"/>
      </rPr>
      <t>96</t>
    </r>
    <r>
      <rPr>
        <sz val="8"/>
        <rFont val="方正仿宋_GBK"/>
        <charset val="134"/>
      </rPr>
      <t>户一般农户及</t>
    </r>
    <r>
      <rPr>
        <sz val="8"/>
        <rFont val="Times New Roman"/>
        <charset val="134"/>
      </rPr>
      <t>17</t>
    </r>
    <r>
      <rPr>
        <sz val="8"/>
        <rFont val="方正仿宋_GBK"/>
        <charset val="134"/>
      </rPr>
      <t>户贫困户。此项目为公益项目加强农田水利基础设施建设，提高水资源利用率，项目建设完成后，资产行业部门所有。</t>
    </r>
  </si>
  <si>
    <t>6528012021036</t>
  </si>
  <si>
    <t>托布力其乡下牙克托格拉克村</t>
  </si>
  <si>
    <r>
      <rPr>
        <sz val="8"/>
        <rFont val="方正仿宋_GBK"/>
        <charset val="134"/>
      </rPr>
      <t>投</t>
    </r>
    <r>
      <rPr>
        <sz val="8"/>
        <rFont val="Times New Roman"/>
        <charset val="134"/>
      </rPr>
      <t>207</t>
    </r>
    <r>
      <rPr>
        <sz val="8"/>
        <rFont val="方正仿宋_GBK"/>
        <charset val="134"/>
      </rPr>
      <t>万元，为托布力其乡下牙克托格拉克村新建防渗渠</t>
    </r>
    <r>
      <rPr>
        <sz val="8"/>
        <rFont val="Times New Roman"/>
        <charset val="134"/>
      </rPr>
      <t>4500</t>
    </r>
    <r>
      <rPr>
        <sz val="8"/>
        <rFont val="方正仿宋_GBK"/>
        <charset val="134"/>
      </rPr>
      <t>米</t>
    </r>
    <r>
      <rPr>
        <sz val="8"/>
        <rFont val="Times New Roman"/>
        <charset val="134"/>
      </rPr>
      <t>(</t>
    </r>
    <r>
      <rPr>
        <sz val="8"/>
        <rFont val="方正仿宋_GBK"/>
        <charset val="134"/>
      </rPr>
      <t>其中，规格全</t>
    </r>
    <r>
      <rPr>
        <sz val="8"/>
        <rFont val="Times New Roman"/>
        <charset val="134"/>
      </rPr>
      <t>UD100:3600</t>
    </r>
    <r>
      <rPr>
        <sz val="8"/>
        <rFont val="方正仿宋_GBK"/>
        <charset val="134"/>
      </rPr>
      <t>米、规格全</t>
    </r>
    <r>
      <rPr>
        <sz val="8"/>
        <rFont val="Times New Roman"/>
        <charset val="134"/>
      </rPr>
      <t>UD80:900</t>
    </r>
    <r>
      <rPr>
        <sz val="8"/>
        <rFont val="方正仿宋_GBK"/>
        <charset val="134"/>
      </rPr>
      <t>米</t>
    </r>
    <r>
      <rPr>
        <sz val="8"/>
        <rFont val="Times New Roman"/>
        <charset val="134"/>
      </rPr>
      <t>)</t>
    </r>
    <r>
      <rPr>
        <sz val="8"/>
        <rFont val="方正仿宋_GBK"/>
        <charset val="134"/>
      </rPr>
      <t>，灌溉面积</t>
    </r>
    <r>
      <rPr>
        <sz val="8"/>
        <rFont val="Times New Roman"/>
        <charset val="134"/>
      </rPr>
      <t>1320</t>
    </r>
    <r>
      <rPr>
        <sz val="8"/>
        <rFont val="方正仿宋_GBK"/>
        <charset val="134"/>
      </rPr>
      <t>亩，节制闸</t>
    </r>
    <r>
      <rPr>
        <sz val="8"/>
        <rFont val="Times New Roman"/>
        <charset val="134"/>
      </rPr>
      <t>31</t>
    </r>
    <r>
      <rPr>
        <sz val="8"/>
        <rFont val="方正仿宋_GBK"/>
        <charset val="134"/>
      </rPr>
      <t>座，进水闸</t>
    </r>
    <r>
      <rPr>
        <sz val="8"/>
        <rFont val="Times New Roman"/>
        <charset val="134"/>
      </rPr>
      <t>68</t>
    </r>
    <r>
      <rPr>
        <sz val="8"/>
        <rFont val="方正仿宋_GBK"/>
        <charset val="134"/>
      </rPr>
      <t>座，桥</t>
    </r>
    <r>
      <rPr>
        <sz val="8"/>
        <rFont val="Times New Roman"/>
        <charset val="134"/>
      </rPr>
      <t>9</t>
    </r>
    <r>
      <rPr>
        <sz val="8"/>
        <rFont val="方正仿宋_GBK"/>
        <charset val="134"/>
      </rPr>
      <t>座，惠及受益户</t>
    </r>
    <r>
      <rPr>
        <sz val="8"/>
        <rFont val="Times New Roman"/>
        <charset val="134"/>
      </rPr>
      <t>76</t>
    </r>
    <r>
      <rPr>
        <sz val="8"/>
        <rFont val="方正仿宋_GBK"/>
        <charset val="134"/>
      </rPr>
      <t>户，其中贫困户</t>
    </r>
    <r>
      <rPr>
        <sz val="8"/>
        <rFont val="Times New Roman"/>
        <charset val="134"/>
      </rPr>
      <t>7</t>
    </r>
    <r>
      <rPr>
        <sz val="8"/>
        <rFont val="方正仿宋_GBK"/>
        <charset val="134"/>
      </rPr>
      <t>户。此项目为公益项目加强农田水利基础设施建设，提高水资源利用率，项目建设完成后，资产行业部门所有。</t>
    </r>
  </si>
  <si>
    <t>6528012021037</t>
  </si>
  <si>
    <t>库尔勒市托布力其乡农村饮水提升工程</t>
  </si>
  <si>
    <t>2021.1</t>
  </si>
  <si>
    <r>
      <rPr>
        <sz val="8"/>
        <rFont val="方正仿宋_GBK"/>
        <charset val="134"/>
      </rPr>
      <t>新建供水管道，管道长度</t>
    </r>
    <r>
      <rPr>
        <sz val="8"/>
        <rFont val="Times New Roman"/>
        <charset val="134"/>
      </rPr>
      <t>2.6</t>
    </r>
    <r>
      <rPr>
        <sz val="8"/>
        <rFont val="方正仿宋_GBK"/>
        <charset val="134"/>
      </rPr>
      <t>公里（</t>
    </r>
    <r>
      <rPr>
        <sz val="8"/>
        <rFont val="Times New Roman"/>
        <charset val="134"/>
      </rPr>
      <t>PE-160</t>
    </r>
    <r>
      <rPr>
        <sz val="8"/>
        <rFont val="方正仿宋_GBK"/>
        <charset val="134"/>
      </rPr>
      <t>），乡村道路恢复（柏油路面）</t>
    </r>
    <r>
      <rPr>
        <sz val="8"/>
        <rFont val="Times New Roman"/>
        <charset val="134"/>
      </rPr>
      <t>2</t>
    </r>
    <r>
      <rPr>
        <sz val="8"/>
        <rFont val="方正仿宋_GBK"/>
        <charset val="134"/>
      </rPr>
      <t>平方，检查井（上口</t>
    </r>
    <r>
      <rPr>
        <sz val="8"/>
        <rFont val="Times New Roman"/>
        <charset val="134"/>
      </rPr>
      <t>0.8m</t>
    </r>
    <r>
      <rPr>
        <sz val="8"/>
        <rFont val="方正仿宋_GBK"/>
        <charset val="134"/>
      </rPr>
      <t>，下口</t>
    </r>
    <r>
      <rPr>
        <sz val="8"/>
        <rFont val="Times New Roman"/>
        <charset val="134"/>
      </rPr>
      <t>1.5m</t>
    </r>
    <r>
      <rPr>
        <sz val="8"/>
        <rFont val="方正仿宋_GBK"/>
        <charset val="134"/>
      </rPr>
      <t>，井深</t>
    </r>
    <r>
      <rPr>
        <sz val="8"/>
        <rFont val="Times New Roman"/>
        <charset val="134"/>
      </rPr>
      <t>1.8m</t>
    </r>
    <r>
      <rPr>
        <sz val="8"/>
        <rFont val="方正仿宋_GBK"/>
        <charset val="134"/>
      </rPr>
      <t>）</t>
    </r>
    <r>
      <rPr>
        <sz val="8"/>
        <rFont val="Times New Roman"/>
        <charset val="134"/>
      </rPr>
      <t>3</t>
    </r>
    <r>
      <rPr>
        <sz val="8"/>
        <rFont val="方正仿宋_GBK"/>
        <charset val="134"/>
      </rPr>
      <t>个。此项目为公益项目，改善农民生活条件，保障饮水安全，项目建设完成后，资产行业部门所有。</t>
    </r>
  </si>
  <si>
    <t>6528012021038</t>
  </si>
  <si>
    <r>
      <rPr>
        <sz val="8"/>
        <rFont val="方正仿宋_GBK"/>
        <charset val="134"/>
      </rPr>
      <t>上户镇杜尔比村</t>
    </r>
    <r>
      <rPr>
        <sz val="8"/>
        <rFont val="Times New Roman"/>
        <charset val="134"/>
      </rPr>
      <t>1</t>
    </r>
    <r>
      <rPr>
        <sz val="8"/>
        <rFont val="方正仿宋_GBK"/>
        <charset val="134"/>
      </rPr>
      <t>、</t>
    </r>
    <r>
      <rPr>
        <sz val="8"/>
        <rFont val="Times New Roman"/>
        <charset val="134"/>
      </rPr>
      <t>2</t>
    </r>
    <r>
      <rPr>
        <sz val="8"/>
        <rFont val="方正仿宋_GBK"/>
        <charset val="134"/>
      </rPr>
      <t>、</t>
    </r>
    <r>
      <rPr>
        <sz val="8"/>
        <rFont val="Times New Roman"/>
        <charset val="134"/>
      </rPr>
      <t>3</t>
    </r>
    <r>
      <rPr>
        <sz val="8"/>
        <rFont val="方正仿宋_GBK"/>
        <charset val="134"/>
      </rPr>
      <t>、</t>
    </r>
    <r>
      <rPr>
        <sz val="8"/>
        <rFont val="Times New Roman"/>
        <charset val="134"/>
      </rPr>
      <t>4</t>
    </r>
    <r>
      <rPr>
        <sz val="8"/>
        <rFont val="方正仿宋_GBK"/>
        <charset val="134"/>
      </rPr>
      <t>组，萨依买里村</t>
    </r>
    <r>
      <rPr>
        <sz val="8"/>
        <rFont val="Times New Roman"/>
        <charset val="134"/>
      </rPr>
      <t>2</t>
    </r>
    <r>
      <rPr>
        <sz val="8"/>
        <rFont val="方正仿宋_GBK"/>
        <charset val="134"/>
      </rPr>
      <t>、</t>
    </r>
    <r>
      <rPr>
        <sz val="8"/>
        <rFont val="Times New Roman"/>
        <charset val="134"/>
      </rPr>
      <t>3</t>
    </r>
    <r>
      <rPr>
        <sz val="8"/>
        <rFont val="方正仿宋_GBK"/>
        <charset val="134"/>
      </rPr>
      <t>组，上户村</t>
    </r>
    <r>
      <rPr>
        <sz val="8"/>
        <rFont val="Times New Roman"/>
        <charset val="134"/>
      </rPr>
      <t>4</t>
    </r>
    <r>
      <rPr>
        <sz val="8"/>
        <rFont val="方正仿宋_GBK"/>
        <charset val="134"/>
      </rPr>
      <t>、</t>
    </r>
    <r>
      <rPr>
        <sz val="8"/>
        <rFont val="Times New Roman"/>
        <charset val="134"/>
      </rPr>
      <t>5</t>
    </r>
    <r>
      <rPr>
        <sz val="8"/>
        <rFont val="方正仿宋_GBK"/>
        <charset val="134"/>
      </rPr>
      <t>，西站社区</t>
    </r>
  </si>
  <si>
    <r>
      <rPr>
        <sz val="8"/>
        <rFont val="方正仿宋_GBK"/>
        <charset val="134"/>
      </rPr>
      <t>新建供水管道</t>
    </r>
    <r>
      <rPr>
        <sz val="8"/>
        <rFont val="Times New Roman"/>
        <charset val="134"/>
      </rPr>
      <t>DN160</t>
    </r>
    <r>
      <rPr>
        <sz val="8"/>
        <rFont val="方正仿宋_GBK"/>
        <charset val="134"/>
      </rPr>
      <t>（</t>
    </r>
    <r>
      <rPr>
        <sz val="8"/>
        <rFont val="Times New Roman"/>
        <charset val="134"/>
      </rPr>
      <t>PE100 0.8MPa</t>
    </r>
    <r>
      <rPr>
        <sz val="8"/>
        <rFont val="方正仿宋_GBK"/>
        <charset val="134"/>
      </rPr>
      <t>）</t>
    </r>
    <r>
      <rPr>
        <sz val="8"/>
        <rFont val="Times New Roman"/>
        <charset val="134"/>
      </rPr>
      <t>77.2</t>
    </r>
    <r>
      <rPr>
        <sz val="8"/>
        <rFont val="方正仿宋_GBK"/>
        <charset val="134"/>
      </rPr>
      <t>公里，</t>
    </r>
    <r>
      <rPr>
        <sz val="8"/>
        <rFont val="Times New Roman"/>
        <charset val="134"/>
      </rPr>
      <t>DN63</t>
    </r>
    <r>
      <rPr>
        <sz val="8"/>
        <rFont val="方正仿宋_GBK"/>
        <charset val="134"/>
      </rPr>
      <t>（</t>
    </r>
    <r>
      <rPr>
        <sz val="8"/>
        <rFont val="Times New Roman"/>
        <charset val="134"/>
      </rPr>
      <t>PE100 0.8MPa</t>
    </r>
    <r>
      <rPr>
        <sz val="8"/>
        <rFont val="方正仿宋_GBK"/>
        <charset val="134"/>
      </rPr>
      <t>）</t>
    </r>
    <r>
      <rPr>
        <sz val="8"/>
        <rFont val="Times New Roman"/>
        <charset val="134"/>
      </rPr>
      <t>8</t>
    </r>
    <r>
      <rPr>
        <sz val="8"/>
        <rFont val="方正仿宋_GBK"/>
        <charset val="134"/>
      </rPr>
      <t>公里，</t>
    </r>
    <r>
      <rPr>
        <sz val="8"/>
        <rFont val="Times New Roman"/>
        <charset val="134"/>
      </rPr>
      <t>DN50</t>
    </r>
    <r>
      <rPr>
        <sz val="8"/>
        <rFont val="方正仿宋_GBK"/>
        <charset val="134"/>
      </rPr>
      <t>（</t>
    </r>
    <r>
      <rPr>
        <sz val="8"/>
        <rFont val="Times New Roman"/>
        <charset val="134"/>
      </rPr>
      <t>PE100 0.8MPa</t>
    </r>
    <r>
      <rPr>
        <sz val="8"/>
        <rFont val="方正仿宋_GBK"/>
        <charset val="134"/>
      </rPr>
      <t>）</t>
    </r>
    <r>
      <rPr>
        <sz val="8"/>
        <rFont val="Times New Roman"/>
        <charset val="134"/>
      </rPr>
      <t>8.5</t>
    </r>
    <r>
      <rPr>
        <sz val="8"/>
        <rFont val="方正仿宋_GBK"/>
        <charset val="134"/>
      </rPr>
      <t>公里，检查井</t>
    </r>
    <r>
      <rPr>
        <sz val="8"/>
        <rFont val="Times New Roman"/>
        <charset val="134"/>
      </rPr>
      <t>126</t>
    </r>
    <r>
      <rPr>
        <sz val="8"/>
        <rFont val="方正仿宋_GBK"/>
        <charset val="134"/>
      </rPr>
      <t>个，交叉建筑物</t>
    </r>
    <r>
      <rPr>
        <sz val="8"/>
        <rFont val="Times New Roman"/>
        <charset val="134"/>
      </rPr>
      <t>89</t>
    </r>
    <r>
      <rPr>
        <sz val="8"/>
        <rFont val="方正仿宋_GBK"/>
        <charset val="134"/>
      </rPr>
      <t>处。此项目为公益项目，改善农民生活条件，保障饮水安全，项目建设完成后，资产行业部门所有。</t>
    </r>
  </si>
  <si>
    <t>6528012021039</t>
  </si>
  <si>
    <r>
      <rPr>
        <sz val="8"/>
        <color rgb="FF000000"/>
        <rFont val="方正仿宋_GBK"/>
        <charset val="134"/>
      </rPr>
      <t>库尔勒市</t>
    </r>
    <r>
      <rPr>
        <sz val="8"/>
        <color rgb="FF000000"/>
        <rFont val="Times New Roman"/>
        <charset val="134"/>
      </rPr>
      <t>-</t>
    </r>
    <r>
      <rPr>
        <sz val="8"/>
        <color rgb="FF000000"/>
        <rFont val="方正仿宋_GBK"/>
        <charset val="134"/>
      </rPr>
      <t>产业扶贫</t>
    </r>
    <r>
      <rPr>
        <sz val="8"/>
        <color rgb="FF000000"/>
        <rFont val="Times New Roman"/>
        <charset val="134"/>
      </rPr>
      <t>-</t>
    </r>
    <r>
      <rPr>
        <sz val="8"/>
        <color rgb="FF000000"/>
        <rFont val="方正仿宋_GBK"/>
        <charset val="134"/>
      </rPr>
      <t>普惠乡</t>
    </r>
    <r>
      <rPr>
        <sz val="8"/>
        <color rgb="FF000000"/>
        <rFont val="Times New Roman"/>
        <charset val="134"/>
      </rPr>
      <t>-</t>
    </r>
    <r>
      <rPr>
        <sz val="8"/>
        <color rgb="FF000000"/>
        <rFont val="方正仿宋_GBK"/>
        <charset val="134"/>
      </rPr>
      <t>标准化养殖项目</t>
    </r>
    <r>
      <rPr>
        <sz val="8"/>
        <color rgb="FF000000"/>
        <rFont val="Times New Roman"/>
        <charset val="134"/>
      </rPr>
      <t>-</t>
    </r>
    <r>
      <rPr>
        <sz val="8"/>
        <color rgb="FF000000"/>
        <rFont val="方正仿宋_GBK"/>
        <charset val="134"/>
      </rPr>
      <t>禽舍建设</t>
    </r>
    <r>
      <rPr>
        <sz val="8"/>
        <color rgb="FF000000"/>
        <rFont val="Times New Roman"/>
        <charset val="134"/>
      </rPr>
      <t>-</t>
    </r>
    <r>
      <rPr>
        <sz val="8"/>
        <color rgb="FF000000"/>
        <rFont val="方正仿宋_GBK"/>
        <charset val="134"/>
      </rPr>
      <t>普惠地区品种羊产业园建设项目</t>
    </r>
  </si>
  <si>
    <t>标准化养殖项目</t>
  </si>
  <si>
    <t>普惠地区</t>
  </si>
  <si>
    <r>
      <rPr>
        <sz val="8"/>
        <color theme="1"/>
        <rFont val="方正仿宋_GBK"/>
        <charset val="134"/>
      </rPr>
      <t>建设</t>
    </r>
    <r>
      <rPr>
        <sz val="8"/>
        <color theme="1"/>
        <rFont val="Times New Roman"/>
        <charset val="134"/>
      </rPr>
      <t>10000</t>
    </r>
    <r>
      <rPr>
        <sz val="8"/>
        <color theme="1"/>
        <rFont val="方正仿宋_GBK"/>
        <charset val="134"/>
      </rPr>
      <t>头（只）规模以上标准化畜牧养殖示范园，建设内容为新建圈舍、青贮池、饲草料库、消毒室（池）、管理用房、集中消毒站等建设，配套建设道路、供水、电力、粪污处理等设施。</t>
    </r>
  </si>
  <si>
    <t>加贫困户和村集体收入</t>
  </si>
  <si>
    <t>6528012021040</t>
  </si>
  <si>
    <r>
      <rPr>
        <sz val="8"/>
        <color rgb="FF000000"/>
        <rFont val="方正仿宋_GBK"/>
        <charset val="134"/>
      </rPr>
      <t>库尔勒市</t>
    </r>
    <r>
      <rPr>
        <sz val="8"/>
        <color rgb="FF000000"/>
        <rFont val="Times New Roman"/>
        <charset val="134"/>
      </rPr>
      <t>-</t>
    </r>
    <r>
      <rPr>
        <sz val="8"/>
        <color rgb="FF000000"/>
        <rFont val="方正仿宋_GBK"/>
        <charset val="134"/>
      </rPr>
      <t>产业扶贫</t>
    </r>
    <r>
      <rPr>
        <sz val="8"/>
        <color rgb="FF000000"/>
        <rFont val="Times New Roman"/>
        <charset val="134"/>
      </rPr>
      <t>-</t>
    </r>
    <r>
      <rPr>
        <sz val="8"/>
        <color rgb="FF000000"/>
        <rFont val="方正仿宋_GBK"/>
        <charset val="134"/>
      </rPr>
      <t>兰干乡</t>
    </r>
    <r>
      <rPr>
        <sz val="8"/>
        <color rgb="FF000000"/>
        <rFont val="Times New Roman"/>
        <charset val="134"/>
      </rPr>
      <t>-</t>
    </r>
    <r>
      <rPr>
        <sz val="8"/>
        <color rgb="FF000000"/>
        <rFont val="方正仿宋_GBK"/>
        <charset val="134"/>
      </rPr>
      <t>其他</t>
    </r>
    <r>
      <rPr>
        <sz val="8"/>
        <color rgb="FF000000"/>
        <rFont val="Times New Roman"/>
        <charset val="134"/>
      </rPr>
      <t>-</t>
    </r>
    <r>
      <rPr>
        <sz val="8"/>
        <color rgb="FF000000"/>
        <rFont val="方正仿宋_GBK"/>
        <charset val="134"/>
      </rPr>
      <t>农业产业融合发展示范园区建设项目</t>
    </r>
  </si>
  <si>
    <t>续建</t>
  </si>
  <si>
    <t>兰干乡</t>
  </si>
  <si>
    <r>
      <rPr>
        <sz val="8"/>
        <color theme="1"/>
        <rFont val="方正仿宋_GBK"/>
        <charset val="134"/>
      </rPr>
      <t>建设</t>
    </r>
    <r>
      <rPr>
        <sz val="8"/>
        <color theme="1"/>
        <rFont val="Times New Roman"/>
        <charset val="134"/>
      </rPr>
      <t>150</t>
    </r>
    <r>
      <rPr>
        <sz val="8"/>
        <color theme="1"/>
        <rFont val="方正仿宋_GBK"/>
        <charset val="134"/>
      </rPr>
      <t>亩库尔勒香梨馕产业园。建设</t>
    </r>
    <r>
      <rPr>
        <sz val="8"/>
        <color theme="1"/>
        <rFont val="Times New Roman"/>
        <charset val="134"/>
      </rPr>
      <t>18000</t>
    </r>
    <r>
      <rPr>
        <sz val="8"/>
        <color theme="1"/>
        <rFont val="方正仿宋_GBK"/>
        <charset val="134"/>
      </rPr>
      <t>㎡加工厂房、冷库</t>
    </r>
    <r>
      <rPr>
        <sz val="8"/>
        <color theme="1"/>
        <rFont val="Times New Roman"/>
        <charset val="134"/>
      </rPr>
      <t>4500</t>
    </r>
    <r>
      <rPr>
        <sz val="8"/>
        <color theme="1"/>
        <rFont val="方正仿宋_GBK"/>
        <charset val="134"/>
      </rPr>
      <t>㎡（</t>
    </r>
    <r>
      <rPr>
        <sz val="8"/>
        <color theme="1"/>
        <rFont val="Times New Roman"/>
        <charset val="134"/>
      </rPr>
      <t>4</t>
    </r>
    <r>
      <rPr>
        <sz val="8"/>
        <color theme="1"/>
        <rFont val="方正仿宋_GBK"/>
        <charset val="134"/>
      </rPr>
      <t>座、其中</t>
    </r>
    <r>
      <rPr>
        <sz val="8"/>
        <color theme="1"/>
        <rFont val="Times New Roman"/>
        <charset val="134"/>
      </rPr>
      <t>2</t>
    </r>
    <r>
      <rPr>
        <sz val="8"/>
        <color theme="1"/>
        <rFont val="方正仿宋_GBK"/>
        <charset val="134"/>
      </rPr>
      <t>座鲜肉冷藏库）、产品展销厅</t>
    </r>
    <r>
      <rPr>
        <sz val="8"/>
        <color theme="1"/>
        <rFont val="Times New Roman"/>
        <charset val="134"/>
      </rPr>
      <t>2000</t>
    </r>
    <r>
      <rPr>
        <sz val="8"/>
        <color theme="1"/>
        <rFont val="方正仿宋_GBK"/>
        <charset val="134"/>
      </rPr>
      <t>㎡以及产业园区美化、绿化、给排水工程建设</t>
    </r>
  </si>
  <si>
    <t>6528012021041</t>
  </si>
  <si>
    <r>
      <rPr>
        <sz val="8"/>
        <color rgb="FF000000"/>
        <rFont val="方正仿宋_GBK"/>
        <charset val="134"/>
      </rPr>
      <t>库尔勒市</t>
    </r>
    <r>
      <rPr>
        <sz val="8"/>
        <color rgb="FF000000"/>
        <rFont val="Times New Roman"/>
        <charset val="134"/>
      </rPr>
      <t>-</t>
    </r>
    <r>
      <rPr>
        <sz val="8"/>
        <color rgb="FF000000"/>
        <rFont val="方正仿宋_GBK"/>
        <charset val="134"/>
      </rPr>
      <t>产业扶贫</t>
    </r>
    <r>
      <rPr>
        <sz val="8"/>
        <color rgb="FF000000"/>
        <rFont val="Times New Roman"/>
        <charset val="134"/>
      </rPr>
      <t>-</t>
    </r>
    <r>
      <rPr>
        <sz val="8"/>
        <color rgb="FF000000"/>
        <rFont val="方正仿宋_GBK"/>
        <charset val="134"/>
      </rPr>
      <t>西尼尔镇</t>
    </r>
    <r>
      <rPr>
        <sz val="8"/>
        <color rgb="FF000000"/>
        <rFont val="Times New Roman"/>
        <charset val="134"/>
      </rPr>
      <t>-</t>
    </r>
    <r>
      <rPr>
        <sz val="8"/>
        <color rgb="FF000000"/>
        <rFont val="方正仿宋_GBK"/>
        <charset val="134"/>
      </rPr>
      <t>标准化养殖项目</t>
    </r>
    <r>
      <rPr>
        <sz val="8"/>
        <color rgb="FF000000"/>
        <rFont val="Times New Roman"/>
        <charset val="134"/>
      </rPr>
      <t>-</t>
    </r>
    <r>
      <rPr>
        <sz val="8"/>
        <color rgb="FF000000"/>
        <rFont val="方正仿宋_GBK"/>
        <charset val="134"/>
      </rPr>
      <t>禽舍建设</t>
    </r>
    <r>
      <rPr>
        <sz val="8"/>
        <color rgb="FF000000"/>
        <rFont val="Times New Roman"/>
        <charset val="134"/>
      </rPr>
      <t>-</t>
    </r>
    <r>
      <rPr>
        <sz val="8"/>
        <color rgb="FF000000"/>
        <rFont val="方正仿宋_GBK"/>
        <charset val="134"/>
      </rPr>
      <t>现代生态畜牧产业园建设项目</t>
    </r>
  </si>
  <si>
    <t>西尼尔镇</t>
  </si>
  <si>
    <r>
      <rPr>
        <sz val="8"/>
        <rFont val="Times New Roman"/>
        <charset val="134"/>
      </rPr>
      <t>1</t>
    </r>
    <r>
      <rPr>
        <sz val="8"/>
        <rFont val="方正仿宋_GBK"/>
        <charset val="134"/>
      </rPr>
      <t>、新建肉牛圈舍</t>
    </r>
    <r>
      <rPr>
        <sz val="8"/>
        <rFont val="Times New Roman"/>
        <charset val="134"/>
      </rPr>
      <t>20</t>
    </r>
    <r>
      <rPr>
        <sz val="8"/>
        <rFont val="方正仿宋_GBK"/>
        <charset val="134"/>
      </rPr>
      <t>座</t>
    </r>
    <r>
      <rPr>
        <sz val="8"/>
        <rFont val="Times New Roman"/>
        <charset val="134"/>
      </rPr>
      <t>27000</t>
    </r>
    <r>
      <rPr>
        <sz val="8"/>
        <rFont val="方正仿宋_GBK"/>
        <charset val="134"/>
      </rPr>
      <t>平方米，肉羊圈舍</t>
    </r>
    <r>
      <rPr>
        <sz val="8"/>
        <rFont val="Times New Roman"/>
        <charset val="134"/>
      </rPr>
      <t>4</t>
    </r>
    <r>
      <rPr>
        <sz val="8"/>
        <rFont val="方正仿宋_GBK"/>
        <charset val="134"/>
      </rPr>
      <t>座</t>
    </r>
    <r>
      <rPr>
        <sz val="8"/>
        <rFont val="Times New Roman"/>
        <charset val="134"/>
      </rPr>
      <t>4000</t>
    </r>
    <r>
      <rPr>
        <sz val="8"/>
        <rFont val="方正仿宋_GBK"/>
        <charset val="134"/>
      </rPr>
      <t>平方米，蛋鸡圈舍</t>
    </r>
    <r>
      <rPr>
        <sz val="8"/>
        <rFont val="Times New Roman"/>
        <charset val="134"/>
      </rPr>
      <t>8</t>
    </r>
    <r>
      <rPr>
        <sz val="8"/>
        <rFont val="方正仿宋_GBK"/>
        <charset val="134"/>
      </rPr>
      <t>座</t>
    </r>
    <r>
      <rPr>
        <sz val="8"/>
        <rFont val="Times New Roman"/>
        <charset val="134"/>
      </rPr>
      <t>12000</t>
    </r>
    <r>
      <rPr>
        <sz val="8"/>
        <rFont val="方正仿宋_GBK"/>
        <charset val="134"/>
      </rPr>
      <t>平方米，青贮池</t>
    </r>
    <r>
      <rPr>
        <sz val="8"/>
        <rFont val="Times New Roman"/>
        <charset val="134"/>
      </rPr>
      <t>12</t>
    </r>
    <r>
      <rPr>
        <sz val="8"/>
        <rFont val="方正仿宋_GBK"/>
        <charset val="134"/>
      </rPr>
      <t>座</t>
    </r>
    <r>
      <rPr>
        <sz val="8"/>
        <rFont val="Times New Roman"/>
        <charset val="134"/>
      </rPr>
      <t>12000</t>
    </r>
    <r>
      <rPr>
        <sz val="8"/>
        <rFont val="方正仿宋_GBK"/>
        <charset val="134"/>
      </rPr>
      <t>立方米，饲草料库（库房）</t>
    </r>
    <r>
      <rPr>
        <sz val="8"/>
        <rFont val="Times New Roman"/>
        <charset val="134"/>
      </rPr>
      <t>7</t>
    </r>
    <r>
      <rPr>
        <sz val="8"/>
        <rFont val="方正仿宋_GBK"/>
        <charset val="134"/>
      </rPr>
      <t>座</t>
    </r>
    <r>
      <rPr>
        <sz val="8"/>
        <rFont val="Times New Roman"/>
        <charset val="134"/>
      </rPr>
      <t>5100</t>
    </r>
    <r>
      <rPr>
        <sz val="8"/>
        <rFont val="方正仿宋_GBK"/>
        <charset val="134"/>
      </rPr>
      <t>平方米，管理用房</t>
    </r>
    <r>
      <rPr>
        <sz val="8"/>
        <rFont val="Times New Roman"/>
        <charset val="134"/>
      </rPr>
      <t>5</t>
    </r>
    <r>
      <rPr>
        <sz val="8"/>
        <rFont val="方正仿宋_GBK"/>
        <charset val="134"/>
      </rPr>
      <t>套</t>
    </r>
    <r>
      <rPr>
        <sz val="8"/>
        <rFont val="Times New Roman"/>
        <charset val="134"/>
      </rPr>
      <t>1200</t>
    </r>
    <r>
      <rPr>
        <sz val="8"/>
        <rFont val="方正仿宋_GBK"/>
        <charset val="134"/>
      </rPr>
      <t>平方米，动物防疫救灾物资储备库</t>
    </r>
    <r>
      <rPr>
        <sz val="8"/>
        <rFont val="Times New Roman"/>
        <charset val="134"/>
      </rPr>
      <t>5000</t>
    </r>
    <r>
      <rPr>
        <sz val="8"/>
        <rFont val="方正仿宋_GBK"/>
        <charset val="134"/>
      </rPr>
      <t>平方米。完善园区道路硬化</t>
    </r>
    <r>
      <rPr>
        <sz val="8"/>
        <rFont val="Times New Roman"/>
        <charset val="134"/>
      </rPr>
      <t>4</t>
    </r>
    <r>
      <rPr>
        <sz val="8"/>
        <rFont val="方正仿宋_GBK"/>
        <charset val="134"/>
      </rPr>
      <t>公里、路灯安装</t>
    </r>
    <r>
      <rPr>
        <sz val="8"/>
        <rFont val="Times New Roman"/>
        <charset val="134"/>
      </rPr>
      <t>160</t>
    </r>
    <r>
      <rPr>
        <sz val="8"/>
        <rFont val="方正仿宋_GBK"/>
        <charset val="134"/>
      </rPr>
      <t>盏、防洪导流堤</t>
    </r>
    <r>
      <rPr>
        <sz val="8"/>
        <rFont val="Times New Roman"/>
        <charset val="134"/>
      </rPr>
      <t>4</t>
    </r>
    <r>
      <rPr>
        <sz val="8"/>
        <rFont val="方正仿宋_GBK"/>
        <charset val="134"/>
      </rPr>
      <t>处、泄洪渠</t>
    </r>
    <r>
      <rPr>
        <sz val="8"/>
        <rFont val="Times New Roman"/>
        <charset val="134"/>
      </rPr>
      <t>5</t>
    </r>
    <r>
      <rPr>
        <sz val="8"/>
        <rFont val="方正仿宋_GBK"/>
        <charset val="134"/>
      </rPr>
      <t>条、过路涵洞</t>
    </r>
    <r>
      <rPr>
        <sz val="8"/>
        <rFont val="Times New Roman"/>
        <charset val="134"/>
      </rPr>
      <t>5</t>
    </r>
    <r>
      <rPr>
        <sz val="8"/>
        <rFont val="方正仿宋_GBK"/>
        <charset val="134"/>
      </rPr>
      <t>座、动物防疫，检疫等基础设施；</t>
    </r>
    <r>
      <rPr>
        <sz val="8"/>
        <rFont val="Times New Roman"/>
        <charset val="134"/>
      </rPr>
      <t>2</t>
    </r>
    <r>
      <rPr>
        <sz val="8"/>
        <rFont val="方正仿宋_GBK"/>
        <charset val="134"/>
      </rPr>
      <t>、新建鸽舍</t>
    </r>
    <r>
      <rPr>
        <sz val="8"/>
        <rFont val="Times New Roman"/>
        <charset val="134"/>
      </rPr>
      <t>10</t>
    </r>
    <r>
      <rPr>
        <sz val="8"/>
        <rFont val="方正仿宋_GBK"/>
        <charset val="134"/>
      </rPr>
      <t>栋（</t>
    </r>
    <r>
      <rPr>
        <sz val="8"/>
        <rFont val="Times New Roman"/>
        <charset val="134"/>
      </rPr>
      <t>720</t>
    </r>
    <r>
      <rPr>
        <sz val="8"/>
        <rFont val="方正仿宋_GBK"/>
        <charset val="134"/>
      </rPr>
      <t>平方</t>
    </r>
    <r>
      <rPr>
        <sz val="8"/>
        <rFont val="Times New Roman"/>
        <charset val="134"/>
      </rPr>
      <t>/</t>
    </r>
    <r>
      <rPr>
        <sz val="8"/>
        <rFont val="方正仿宋_GBK"/>
        <charset val="134"/>
      </rPr>
      <t>栋）、粮食仓库</t>
    </r>
    <r>
      <rPr>
        <sz val="8"/>
        <rFont val="Times New Roman"/>
        <charset val="134"/>
      </rPr>
      <t>600</t>
    </r>
    <r>
      <rPr>
        <sz val="8"/>
        <rFont val="方正仿宋_GBK"/>
        <charset val="134"/>
      </rPr>
      <t>平方米、生活用房</t>
    </r>
    <r>
      <rPr>
        <sz val="8"/>
        <rFont val="Times New Roman"/>
        <charset val="134"/>
      </rPr>
      <t>300</t>
    </r>
    <r>
      <rPr>
        <sz val="8"/>
        <rFont val="方正仿宋_GBK"/>
        <charset val="134"/>
      </rPr>
      <t>平方米、孵化用房</t>
    </r>
    <r>
      <rPr>
        <sz val="8"/>
        <rFont val="Times New Roman"/>
        <charset val="134"/>
      </rPr>
      <t>200</t>
    </r>
    <r>
      <rPr>
        <sz val="8"/>
        <rFont val="方正仿宋_GBK"/>
        <charset val="134"/>
      </rPr>
      <t>平方米、办公用房</t>
    </r>
    <r>
      <rPr>
        <sz val="8"/>
        <rFont val="Times New Roman"/>
        <charset val="134"/>
      </rPr>
      <t>100</t>
    </r>
    <r>
      <rPr>
        <sz val="8"/>
        <rFont val="方正仿宋_GBK"/>
        <charset val="134"/>
      </rPr>
      <t>平方米。</t>
    </r>
  </si>
  <si>
    <t>6528012021042</t>
  </si>
  <si>
    <r>
      <rPr>
        <sz val="8"/>
        <rFont val="方正仿宋_GBK"/>
        <charset val="134"/>
      </rPr>
      <t>库尔勒市阿瓦提乡</t>
    </r>
    <r>
      <rPr>
        <sz val="8"/>
        <rFont val="Times New Roman"/>
        <charset val="134"/>
      </rPr>
      <t>-</t>
    </r>
    <r>
      <rPr>
        <sz val="8"/>
        <rFont val="方正仿宋_GBK"/>
        <charset val="134"/>
      </rPr>
      <t>产业扶贫</t>
    </r>
    <r>
      <rPr>
        <sz val="8"/>
        <rFont val="Times New Roman"/>
        <charset val="134"/>
      </rPr>
      <t>-</t>
    </r>
    <r>
      <rPr>
        <sz val="8"/>
        <rFont val="方正仿宋_GBK"/>
        <charset val="134"/>
      </rPr>
      <t>标准化养殖基地项目</t>
    </r>
  </si>
  <si>
    <t>标准化养殖基地项目</t>
  </si>
  <si>
    <t>阿瓦提乡喀拉亚尕其村</t>
  </si>
  <si>
    <r>
      <rPr>
        <sz val="8"/>
        <rFont val="方正仿宋_GBK"/>
        <charset val="134"/>
      </rPr>
      <t>计划以传统养殖业为突破口，改变我乡分散养殖、小规模养殖等传统养殖方式，拟在我乡喀拉亚尕奇村新建综合型养殖合作社</t>
    </r>
    <r>
      <rPr>
        <sz val="8"/>
        <rFont val="Times New Roman"/>
        <charset val="134"/>
      </rPr>
      <t>1</t>
    </r>
    <r>
      <rPr>
        <sz val="8"/>
        <rFont val="方正仿宋_GBK"/>
        <charset val="134"/>
      </rPr>
      <t>个，占地</t>
    </r>
    <r>
      <rPr>
        <sz val="8"/>
        <rFont val="Times New Roman"/>
        <charset val="134"/>
      </rPr>
      <t>200</t>
    </r>
    <r>
      <rPr>
        <sz val="8"/>
        <rFont val="方正仿宋_GBK"/>
        <charset val="134"/>
      </rPr>
      <t>亩，投资</t>
    </r>
    <r>
      <rPr>
        <sz val="8"/>
        <rFont val="Times New Roman"/>
        <charset val="134"/>
      </rPr>
      <t>8000</t>
    </r>
    <r>
      <rPr>
        <sz val="8"/>
        <rFont val="方正仿宋_GBK"/>
        <charset val="134"/>
      </rPr>
      <t>万元。建筑面积约</t>
    </r>
    <r>
      <rPr>
        <sz val="8"/>
        <rFont val="Times New Roman"/>
        <charset val="134"/>
      </rPr>
      <t>6</t>
    </r>
    <r>
      <rPr>
        <sz val="8"/>
        <rFont val="方正仿宋_GBK"/>
        <charset val="134"/>
      </rPr>
      <t>万余平米，硬化面积约</t>
    </r>
    <r>
      <rPr>
        <sz val="8"/>
        <rFont val="Times New Roman"/>
        <charset val="134"/>
      </rPr>
      <t>3</t>
    </r>
    <r>
      <rPr>
        <sz val="8"/>
        <rFont val="方正仿宋_GBK"/>
        <charset val="134"/>
      </rPr>
      <t>万平米（造价约</t>
    </r>
    <r>
      <rPr>
        <sz val="8"/>
        <rFont val="Times New Roman"/>
        <charset val="134"/>
      </rPr>
      <t>1300</t>
    </r>
    <r>
      <rPr>
        <sz val="8"/>
        <rFont val="方正仿宋_GBK"/>
        <charset val="134"/>
      </rPr>
      <t>元</t>
    </r>
    <r>
      <rPr>
        <sz val="8"/>
        <rFont val="Times New Roman"/>
        <charset val="134"/>
      </rPr>
      <t>/</t>
    </r>
    <r>
      <rPr>
        <sz val="8"/>
        <rFont val="方正仿宋_GBK"/>
        <charset val="134"/>
      </rPr>
      <t>平米）。拟建</t>
    </r>
    <r>
      <rPr>
        <sz val="8"/>
        <rFont val="Times New Roman"/>
        <charset val="134"/>
      </rPr>
      <t>40</t>
    </r>
    <r>
      <rPr>
        <sz val="8"/>
        <rFont val="方正仿宋_GBK"/>
        <charset val="134"/>
      </rPr>
      <t>座规模化、标准化养殖牛羊圈舍及青储饲料池（仓储房）</t>
    </r>
    <r>
      <rPr>
        <sz val="8"/>
        <rFont val="Times New Roman"/>
        <charset val="134"/>
      </rPr>
      <t>1000</t>
    </r>
    <r>
      <rPr>
        <sz val="8"/>
        <rFont val="方正仿宋_GBK"/>
        <charset val="134"/>
      </rPr>
      <t>立方左右，牛羊隔离区圈舍</t>
    </r>
    <r>
      <rPr>
        <sz val="8"/>
        <rFont val="Times New Roman"/>
        <charset val="134"/>
      </rPr>
      <t>2</t>
    </r>
    <r>
      <rPr>
        <sz val="8"/>
        <rFont val="方正仿宋_GBK"/>
        <charset val="134"/>
      </rPr>
      <t>个，消毒防疫池</t>
    </r>
    <r>
      <rPr>
        <sz val="8"/>
        <rFont val="Times New Roman"/>
        <charset val="134"/>
      </rPr>
      <t>1000</t>
    </r>
    <r>
      <rPr>
        <sz val="8"/>
        <rFont val="方正仿宋_GBK"/>
        <charset val="134"/>
      </rPr>
      <t>立方</t>
    </r>
    <r>
      <rPr>
        <sz val="8"/>
        <rFont val="Times New Roman"/>
        <charset val="134"/>
      </rPr>
      <t>1</t>
    </r>
    <r>
      <rPr>
        <sz val="8"/>
        <rFont val="方正仿宋_GBK"/>
        <charset val="134"/>
      </rPr>
      <t>个、</t>
    </r>
    <r>
      <rPr>
        <sz val="8"/>
        <rFont val="Times New Roman"/>
        <charset val="134"/>
      </rPr>
      <t>40</t>
    </r>
    <r>
      <rPr>
        <sz val="8"/>
        <rFont val="方正仿宋_GBK"/>
        <charset val="134"/>
      </rPr>
      <t>个</t>
    </r>
    <r>
      <rPr>
        <sz val="8"/>
        <rFont val="Times New Roman"/>
        <charset val="134"/>
      </rPr>
      <t>20</t>
    </r>
    <r>
      <rPr>
        <sz val="8"/>
        <rFont val="方正仿宋_GBK"/>
        <charset val="134"/>
      </rPr>
      <t>平米消毒房，生产工具房，生活用房等基础设施建设等</t>
    </r>
    <r>
      <rPr>
        <sz val="8"/>
        <rFont val="Times New Roman"/>
        <charset val="134"/>
      </rPr>
      <t>2000</t>
    </r>
    <r>
      <rPr>
        <sz val="8"/>
        <rFont val="方正仿宋_GBK"/>
        <charset val="134"/>
      </rPr>
      <t>平米，围栏及院墙：</t>
    </r>
    <r>
      <rPr>
        <sz val="8"/>
        <rFont val="Times New Roman"/>
        <charset val="134"/>
      </rPr>
      <t>1</t>
    </r>
    <r>
      <rPr>
        <sz val="8"/>
        <rFont val="方正仿宋_GBK"/>
        <charset val="134"/>
      </rPr>
      <t>公里院墙造价预计</t>
    </r>
    <r>
      <rPr>
        <sz val="8"/>
        <rFont val="Times New Roman"/>
        <charset val="134"/>
      </rPr>
      <t>300</t>
    </r>
    <r>
      <rPr>
        <sz val="8"/>
        <rFont val="方正仿宋_GBK"/>
        <charset val="134"/>
      </rPr>
      <t>元</t>
    </r>
    <r>
      <rPr>
        <sz val="8"/>
        <rFont val="Times New Roman"/>
        <charset val="134"/>
      </rPr>
      <t>/</t>
    </r>
    <r>
      <rPr>
        <sz val="8"/>
        <rFont val="方正仿宋_GBK"/>
        <charset val="134"/>
      </rPr>
      <t>米，预计：</t>
    </r>
    <r>
      <rPr>
        <sz val="8"/>
        <rFont val="Times New Roman"/>
        <charset val="134"/>
      </rPr>
      <t>30</t>
    </r>
    <r>
      <rPr>
        <sz val="8"/>
        <rFont val="方正仿宋_GBK"/>
        <charset val="134"/>
      </rPr>
      <t>万元，干草库房</t>
    </r>
    <r>
      <rPr>
        <sz val="8"/>
        <rFont val="Times New Roman"/>
        <charset val="134"/>
      </rPr>
      <t>1</t>
    </r>
    <r>
      <rPr>
        <sz val="8"/>
        <rFont val="方正仿宋_GBK"/>
        <charset val="134"/>
      </rPr>
      <t>座，饲草加工基地</t>
    </r>
    <r>
      <rPr>
        <sz val="8"/>
        <rFont val="Times New Roman"/>
        <charset val="134"/>
      </rPr>
      <t>1</t>
    </r>
    <r>
      <rPr>
        <sz val="8"/>
        <rFont val="方正仿宋_GBK"/>
        <charset val="134"/>
      </rPr>
      <t>座</t>
    </r>
    <r>
      <rPr>
        <sz val="8"/>
        <rFont val="Times New Roman"/>
        <charset val="134"/>
      </rPr>
      <t>5000</t>
    </r>
    <r>
      <rPr>
        <sz val="8"/>
        <rFont val="方正仿宋_GBK"/>
        <charset val="134"/>
      </rPr>
      <t>平米，接通水电暖。每座圈舍设计说明：</t>
    </r>
    <r>
      <rPr>
        <sz val="8"/>
        <rFont val="Times New Roman"/>
        <charset val="134"/>
      </rPr>
      <t>1.</t>
    </r>
    <r>
      <rPr>
        <sz val="8"/>
        <rFont val="方正仿宋_GBK"/>
        <charset val="134"/>
      </rPr>
      <t>每座圈舍占地</t>
    </r>
    <r>
      <rPr>
        <sz val="8"/>
        <rFont val="Times New Roman"/>
        <charset val="134"/>
      </rPr>
      <t>2000</t>
    </r>
    <r>
      <rPr>
        <sz val="8"/>
        <rFont val="方正仿宋_GBK"/>
        <charset val="134"/>
      </rPr>
      <t>平米，前半部分为砖混彩钢结构，后半部分为暖房（冬季圈舍）圈舍长</t>
    </r>
    <r>
      <rPr>
        <sz val="8"/>
        <rFont val="Times New Roman"/>
        <charset val="134"/>
      </rPr>
      <t>53</t>
    </r>
    <r>
      <rPr>
        <sz val="8"/>
        <rFont val="方正仿宋_GBK"/>
        <charset val="134"/>
      </rPr>
      <t>米，宽</t>
    </r>
    <r>
      <rPr>
        <sz val="8"/>
        <rFont val="Times New Roman"/>
        <charset val="134"/>
      </rPr>
      <t>12.5</t>
    </r>
    <r>
      <rPr>
        <sz val="8"/>
        <rFont val="方正仿宋_GBK"/>
        <charset val="134"/>
      </rPr>
      <t>米。</t>
    </r>
    <r>
      <rPr>
        <sz val="8"/>
        <rFont val="Times New Roman"/>
        <charset val="134"/>
      </rPr>
      <t>2.</t>
    </r>
    <r>
      <rPr>
        <sz val="8"/>
        <rFont val="方正仿宋_GBK"/>
        <charset val="134"/>
      </rPr>
      <t>整体骨架：采用钢管焊接，除镀锌钢管外，所有钢件焊接后涂防锈漆</t>
    </r>
    <r>
      <rPr>
        <sz val="8"/>
        <rFont val="Times New Roman"/>
        <charset val="134"/>
      </rPr>
      <t>2</t>
    </r>
    <r>
      <rPr>
        <sz val="8"/>
        <rFont val="方正仿宋_GBK"/>
        <charset val="134"/>
      </rPr>
      <t>道，圈舍屋后安装风机。</t>
    </r>
    <r>
      <rPr>
        <sz val="8"/>
        <rFont val="Times New Roman"/>
        <charset val="134"/>
      </rPr>
      <t>3.</t>
    </r>
    <r>
      <rPr>
        <sz val="8"/>
        <rFont val="方正仿宋_GBK"/>
        <charset val="134"/>
      </rPr>
      <t>墙体四周安装散水</t>
    </r>
    <r>
      <rPr>
        <sz val="8"/>
        <rFont val="Times New Roman"/>
        <charset val="134"/>
      </rPr>
      <t>700.</t>
    </r>
    <r>
      <rPr>
        <sz val="8"/>
        <rFont val="方正仿宋_GBK"/>
        <charset val="134"/>
      </rPr>
      <t>墙体：采用一砖墙，内外墙面均用细石砼抹光</t>
    </r>
    <r>
      <rPr>
        <sz val="8"/>
        <rFont val="Times New Roman"/>
        <charset val="134"/>
      </rPr>
      <t>20</t>
    </r>
    <r>
      <rPr>
        <sz val="8"/>
        <rFont val="方正仿宋_GBK"/>
        <charset val="134"/>
      </rPr>
      <t>厚，两侧山墙周围土层保证雨水不进如圈舍。</t>
    </r>
    <r>
      <rPr>
        <sz val="8"/>
        <rFont val="Times New Roman"/>
        <charset val="134"/>
      </rPr>
      <t>4.</t>
    </r>
    <r>
      <rPr>
        <sz val="8"/>
        <rFont val="方正仿宋_GBK"/>
        <charset val="134"/>
      </rPr>
      <t>屋顶：</t>
    </r>
    <r>
      <rPr>
        <sz val="8"/>
        <rFont val="Times New Roman"/>
        <charset val="134"/>
      </rPr>
      <t>80</t>
    </r>
    <r>
      <rPr>
        <sz val="8"/>
        <rFont val="方正仿宋_GBK"/>
        <charset val="134"/>
      </rPr>
      <t>厚彩钢岩棉板，前屋面焊接拱杆。</t>
    </r>
    <r>
      <rPr>
        <sz val="8"/>
        <rFont val="Times New Roman"/>
        <charset val="134"/>
      </rPr>
      <t>5.</t>
    </r>
    <r>
      <rPr>
        <sz val="8"/>
        <rFont val="方正仿宋_GBK"/>
        <charset val="134"/>
      </rPr>
      <t>集粪池：根据实际现场情况设置于圈舍东西两侧。</t>
    </r>
    <r>
      <rPr>
        <sz val="8"/>
        <rFont val="Times New Roman"/>
        <charset val="134"/>
      </rPr>
      <t>6.</t>
    </r>
    <r>
      <rPr>
        <sz val="8"/>
        <rFont val="方正仿宋_GBK"/>
        <charset val="134"/>
      </rPr>
      <t>前屋面设计</t>
    </r>
    <r>
      <rPr>
        <sz val="8"/>
        <rFont val="Times New Roman"/>
        <charset val="134"/>
      </rPr>
      <t>;</t>
    </r>
    <r>
      <rPr>
        <sz val="8"/>
        <rFont val="方正仿宋_GBK"/>
        <charset val="134"/>
      </rPr>
      <t>采用薄膜覆盖压膜线拉紧（夏季覆盖遮阳网），后墙上部采用厚度</t>
    </r>
    <r>
      <rPr>
        <sz val="8"/>
        <rFont val="Times New Roman"/>
        <charset val="134"/>
      </rPr>
      <t>0.1mm</t>
    </r>
    <r>
      <rPr>
        <sz val="8"/>
        <rFont val="方正仿宋_GBK"/>
        <charset val="134"/>
      </rPr>
      <t>以上</t>
    </r>
    <r>
      <rPr>
        <sz val="8"/>
        <rFont val="Times New Roman"/>
        <charset val="134"/>
      </rPr>
      <t>FVA</t>
    </r>
    <r>
      <rPr>
        <sz val="8"/>
        <rFont val="方正仿宋_GBK"/>
        <charset val="134"/>
      </rPr>
      <t>三防膜，遮阳网折光率</t>
    </r>
    <r>
      <rPr>
        <sz val="8"/>
        <rFont val="Times New Roman"/>
        <charset val="134"/>
      </rPr>
      <t>75%</t>
    </r>
    <r>
      <rPr>
        <sz val="8"/>
        <rFont val="方正仿宋_GBK"/>
        <charset val="134"/>
      </rPr>
      <t>。</t>
    </r>
    <r>
      <rPr>
        <sz val="8"/>
        <rFont val="Times New Roman"/>
        <charset val="134"/>
      </rPr>
      <t>7.</t>
    </r>
    <r>
      <rPr>
        <sz val="8"/>
        <rFont val="方正仿宋_GBK"/>
        <charset val="134"/>
      </rPr>
      <t>圈舍大门：按实际需求设定，不少于</t>
    </r>
    <r>
      <rPr>
        <sz val="8"/>
        <rFont val="Times New Roman"/>
        <charset val="134"/>
      </rPr>
      <t>2</t>
    </r>
    <r>
      <rPr>
        <sz val="8"/>
        <rFont val="方正仿宋_GBK"/>
        <charset val="134"/>
      </rPr>
      <t>扇门，材质可为钢材框架附着不小于</t>
    </r>
    <r>
      <rPr>
        <sz val="8"/>
        <rFont val="Times New Roman"/>
        <charset val="134"/>
      </rPr>
      <t>0.2mm</t>
    </r>
    <r>
      <rPr>
        <sz val="8"/>
        <rFont val="方正仿宋_GBK"/>
        <charset val="134"/>
      </rPr>
      <t>厚铁板。）</t>
    </r>
    <r>
      <rPr>
        <sz val="8"/>
        <rFont val="Times New Roman"/>
        <charset val="134"/>
      </rPr>
      <t>8.</t>
    </r>
    <r>
      <rPr>
        <sz val="8"/>
        <rFont val="方正仿宋_GBK"/>
        <charset val="134"/>
      </rPr>
      <t>污水处理系统、绿化环保等工程：须符合相关建筑环保行业部门要求和标准。综合型养殖合作社建成后，可以吸纳解决本乡富余劳动力约</t>
    </r>
    <r>
      <rPr>
        <sz val="8"/>
        <rFont val="Times New Roman"/>
        <charset val="134"/>
      </rPr>
      <t>80</t>
    </r>
    <r>
      <rPr>
        <sz val="8"/>
        <rFont val="方正仿宋_GBK"/>
        <charset val="134"/>
      </rPr>
      <t>人实现就业。</t>
    </r>
  </si>
  <si>
    <r>
      <rPr>
        <sz val="8"/>
        <color theme="1"/>
        <rFont val="方正仿宋_GBK"/>
        <charset val="134"/>
      </rPr>
      <t>阿瓦提乡
吾斯曼江</t>
    </r>
    <r>
      <rPr>
        <sz val="8"/>
        <color theme="1"/>
        <rFont val="Times New Roman"/>
        <charset val="134"/>
      </rPr>
      <t>·</t>
    </r>
    <r>
      <rPr>
        <sz val="8"/>
        <color theme="1"/>
        <rFont val="方正仿宋_GBK"/>
        <charset val="134"/>
      </rPr>
      <t>依不拉音</t>
    </r>
  </si>
  <si>
    <t>轮台县42个</t>
  </si>
  <si>
    <t>6528222021004</t>
  </si>
  <si>
    <t>牲畜养殖基地建设</t>
  </si>
  <si>
    <t>扩建</t>
  </si>
  <si>
    <t>标准化养殖</t>
  </si>
  <si>
    <t>轮台镇克孜勒村</t>
  </si>
  <si>
    <t>投入396万元，扩建金鑫桥牛羊养殖合作社。计划1000头牛、6000只羊以上养殖规模。其中：240.5万元建设牛圈10座6500㎡；11.2万元建设运动场围栏1400米；33万元建设青贮窖6座3000m³；88.5万元用于建设草料棚2座3000㎡，6.6万元建设堆粪场600㎡，2.4万元用于60亩土地平整，2.4万元建设消毒室30㎡；0.8万元建设消毒池1座，6.4万元建设检疫及辅助用房80㎡，4.2万元用于其他附属设施建设。资产归国有，镇管民用。</t>
  </si>
  <si>
    <t>每年按总投入不低于3%--5%比例承包给合作社，承包费用于发展扶贫公益事业、培育扶贫产业、维护公共基础设施，发展村级公益事业，激发贫困群众增收致富内生动力，解决特殊困难群体生产生活实际困难。同时利用基地平台，给全镇有意愿的群众提供实地指导和科学养殖技术培训，组织富余劳动力参与务工按劳发放工资，吸纳转移就业家庭的牲畜集中饲养。</t>
  </si>
  <si>
    <r>
      <rPr>
        <sz val="9"/>
        <color theme="1"/>
        <rFont val="宋体"/>
        <charset val="134"/>
      </rPr>
      <t>买买提</t>
    </r>
    <r>
      <rPr>
        <sz val="9"/>
        <color theme="1"/>
        <rFont val="Times New Roman"/>
        <charset val="134"/>
      </rPr>
      <t>·</t>
    </r>
    <r>
      <rPr>
        <sz val="9"/>
        <color theme="1"/>
        <rFont val="宋体"/>
        <charset val="134"/>
      </rPr>
      <t>哈帕尔</t>
    </r>
  </si>
  <si>
    <t>6528222021005</t>
  </si>
  <si>
    <t>群巴克镇克西里克阿热勒村</t>
  </si>
  <si>
    <t>投入600万元，建设养殖规模1000头牛的牲畜标准化养殖基地，其中：384.8万元建设牛圈16座10400㎡；17.92万元建设运动场围栏2240米；88万元建设青贮窖16座8000m³；88.5万元建设草料棚2座3000㎡；6.6万元建设堆粪场600㎡；2万元100亩土地平整；8万元建设综合服务用房及药品室100㎡；2.4万元建设消毒室30㎡；0.8万元建设消毒池1座，0.98万元用于其它附属设施建设；资产归国有，镇管民用。</t>
  </si>
  <si>
    <t>第一年分红给贫困户，1年后承包费50%用于培育扶贫产业、发展村级公益事业，50%用于帮扶困难群众。同时利用基地平台，给全镇有意愿的群众提供实地指导和科学养殖技术培训，组织富余劳动力参与务工按劳发放工资，吸纳转移就业家庭的牲畜集中饲养。扶持贫困户300户。</t>
  </si>
  <si>
    <t>6528222021006</t>
  </si>
  <si>
    <t>阳霞镇博斯坦村</t>
  </si>
  <si>
    <t>投入748万元，建设养殖规模1000头牛的牲畜标准化养殖基地，其中：432.9万元建设牛圈18座11700㎡；20.16万元建设运动场围栏2520米；99万元建设青贮窖18座9000m³；177万元建设饲草棚4座6000㎡；6.6万元建设堆粪场600㎡；3.6万元90亩土地平整；6.4万元建设综合服务用房及药品室80㎡；2.4万元建设消毒室30㎡；资产归国有，镇管民用。</t>
  </si>
  <si>
    <t>由村委会承包经营,对外承包的牛圈每年按照不低于5%收取承包费，承包费用于培育扶贫产业、发展村级公益事业。针对家中牛少且缺乏养殖技术的贫困户，采取托管到养殖场的方式。同时利用基地平台，给全镇有意愿的群众提供实地指导和科学养殖技术培训，组织富余劳动力参与务工按劳发放工资，吸纳转移就业家庭的牲畜集中饲养。</t>
  </si>
  <si>
    <t>6528222021007</t>
  </si>
  <si>
    <t>铁热克巴扎乡曼曲鲁克村</t>
  </si>
  <si>
    <t>投入759万元，建设养殖规模1000头牛的牲畜标准化养殖基地，其中：432.9万元建设牛圈18座11700㎡；20.16万元建设运动场围栏2520米；99万元建设青贮窖18座9000m³；177万元建设饲草棚4座6000㎡；6.6万元建设堆粪场600㎡；4万元100亩土地平整；8万元建设综合服务用房及药品室100㎡；2.4万元建设消毒室30㎡；0.8万元建设消毒池1座，6.4万元建设检疫及辅助用房80㎡，1.74万元用于其它附属设施建设；资产归国有，乡管民用。</t>
  </si>
  <si>
    <t>每年按总投入不低于5%比例承包给多家养殖大户或合作社，合同签订5年，5年后根据效益可续签，资产归国有，相关民用。第一年分红给贫困户，1年后承包费50%用于壮大村集体收入，50%用于帮扶困难群众。村集体收益资金用于培育扶贫产业，维护公共基础设施，发展村级公益事业，解决特殊困难群体生产生活实际困难。同时利用基地平台，给全乡有意愿的群众提供实地指导和科学养殖技术培训，组织富余劳动力参与务工按劳发放工资，吸纳转移就业家庭的牲畜集中饲养。</t>
  </si>
  <si>
    <t>6528222021008</t>
  </si>
  <si>
    <t>哈尔巴克乡吾夏克铁热克村</t>
  </si>
  <si>
    <t>投入588万元，建设养殖规模1000头牛的牲畜标准化养殖基地，其中：384.8万元建设牛圈16座10400㎡；17.92万元建设运动场围栏2240米；77万元建设青贮窖14座7000m³；88.5万元建设饲草料棚2座3000㎡，6.6万元建设堆粪场600㎡；3.6万元90亩土地平整；2.4万元建设消毒池1座，0.8万元建设消毒池1座，6.4万元建设检疫及辅助用房80㎡；资产归国有，乡管民用。</t>
  </si>
  <si>
    <t>项目建成以后以出租方式向养殖专业合作社或养殖大户出租，每年按照不少于投入资金的5%收取承包费。第一年用于贫困户分红巩固脱贫成果，一年后承包费50%用于培育扶贫产业、发展村级公益事业，50%用于帮扶困难群众，扶持贫困户200户。同时利用养殖基地平台，给全乡有养殖意愿的群众提供实地指导和科学养殖技术培训，组织辖区富余劳动力到养殖基地参与务工按劳发放工资，吸纳到外转移就业家庭的牲畜到养殖基地集中饲养。</t>
  </si>
  <si>
    <t>6528222021009</t>
  </si>
  <si>
    <t>策大雅乡多斯买提村</t>
  </si>
  <si>
    <t>投入576万元，建设养殖规模1000头牛的牲畜标准化养殖基地，其中：360.75万元建设牛圈15座9750㎡；16.8万元建设运动场围栏2100米；82.5万元建设青贮窖15座7500m³；88.5万元建设饲草棚2座3000㎡；6.6万元建设堆粪场600㎡；4万元100亩土地平整；7.2万元建设综合服务用房及药品室90㎡；2.4万元建设消毒室30㎡；0.8万元建设消毒池1座，6.4万元建设检疫及辅助用房80㎡；资产归国有，乡管民用。</t>
  </si>
  <si>
    <t>养殖基地向对外承包形式经营，每年按照不少于投入资金的5%作为租金，用于用于培育扶贫产业、发展村级公益事业，解决困难特殊群体的生产生活实际困难，并结合实际提供就业岗位10人以上，受益贫困户215户，同时可壮大各村的村集体经济，惠及全乡所有农户。同时利用基地平台，给全乡有意愿的群众提供实地指导和科学养殖技术培训，组织富余劳动力参与务工按劳发放工资，吸纳转移就业家庭的牲畜集中饲养</t>
  </si>
  <si>
    <t>6528222021010</t>
  </si>
  <si>
    <t>野云沟乡野云沟村</t>
  </si>
  <si>
    <t>投入444万元，建设养殖规模5000只羊的牲畜标准化养殖基地。其中：250.25万元建设羊圈11座7150㎡；10.91万元建设运动场围栏1364米；60.5万元建设青贮窖11座5500m³，88.5万元建设2个饲草棚3000㎡；6.6万元建设堆粪场600㎡；4万元100亩土地平整；8万元建设综合服务用房及药品室100㎡；2.4万元建设消毒室30㎡；0.8万元建设消毒池1座，6.4万元建设检疫及辅助用房80㎡，5.64万元用于其他附属设施建设；资产归国有，乡管民用。</t>
  </si>
  <si>
    <t>由有能力的养殖大户牵头经营，吸纳转移就业家庭的牲畜集中饲养从而获取分红，同时组织富余劳动力在养殖场从事务工按劳发放工资，给从事养殖业群众提供技术培训。</t>
  </si>
  <si>
    <t>6528222021011</t>
  </si>
  <si>
    <t>草湖乡阿克提坎村</t>
  </si>
  <si>
    <t>以成立合作社的形式承租，每年以不少于5%的标准缴纳租赁金，（50%的租赁金用于培育扶贫产业、发展村级公益事业；25%的租赁金用于畜牧产业链持续发展；25%的租赁金用于养殖小区后期维护费用）。合作社负责人分期购买300头牛，并引导带动我乡群众购买200-500头牛入股合作社，根据托养牲畜数量每年以不低于10%进行分红，以发展畜牧业，养殖基地建设促进传统畜牧业以高效、安全、生态的现代化畜牧业转变，进而带动畜牧业发展。</t>
  </si>
  <si>
    <t>6528222021012</t>
  </si>
  <si>
    <t>塔尔拉克乡库木墩村</t>
  </si>
  <si>
    <t>带动贫困劳动力就业30人，以合作社形式经营。同时利用基地平台，给全乡有意愿的群众提供实地指导和科学养殖技术培训，组织富余劳动力参与务工按劳发放工资，吸纳转移就业家庭的牲畜集中饲养，对集中养殖的牲畜免费进行疾病防治、配种。承包费按总投入的5%收取，其中的50%用于培育扶贫产业、发展村级公益事业，剩余的50%用于边缘户、特殊群体的扶贫帮困；对200户贫困户进行养殖技术培训。</t>
  </si>
  <si>
    <t>6528222021013</t>
  </si>
  <si>
    <t>阳霞镇其盖布拉克村</t>
  </si>
  <si>
    <t>投入640万元，建设养殖规模5000只羊的牲畜标准化养殖基地，其中：409.5万元建设羊圈18座11700㎡；17.86万元建设运动场围栏2232米；99万元建设青贮窖18座9000m³；88.5万元建设饲草棚2座3000㎡；6.6万元建设堆粪场600㎡；4万元100亩土地平整；8万元建设综合服务用房及药品室100㎡；2.4万元建设消毒室30㎡；0.8万元建设消毒池1座，3.34万元用于其它附属设施建设；资产归国有，镇管民用。</t>
  </si>
  <si>
    <t>由村委会承包经营对外承包的牛圈每年按照不低于5%收取承包费，承包费用于发展扶贫公益事业、培育扶贫产业。针对家中牛少且缺乏养殖技术的贫困户，采取托管到养殖场的方式。同时利用基地平台，给全镇有意愿的群众提供实地指导和科学养殖技术培训，组织富余劳动力参与务工按劳发放工资，吸纳转移就业家庭的牲畜集中饲养。</t>
  </si>
  <si>
    <t>6528222021014</t>
  </si>
  <si>
    <t>投入651万元，建设养殖规模5000只羊的牲畜标准化养殖基地，其中：409.5万元建设羊圈18座11700㎡；17.86万元建设运动场围栏2232米；99万元建设青贮窖18座9000m³；88.5万元建设饲草棚2座3000㎡；6.6万元建设堆粪场600㎡；4万元100亩土地平整；16万元建设综合服务用房及药品室2间200㎡；2.4万元建设消毒室30㎡；0.8万元建设消毒池1座，6.4万元建设检疫及辅助用房80㎡；资产归国有，乡管民用。</t>
  </si>
  <si>
    <t>项目建成以后以出租方式向养殖专业合作社或养殖大户出租，每年按照不少于投入资金的5%收取承包费。第一年用于贫困户分红巩固脱贫成果，一年后承包费50%用于壮大村集体收入，50%用于帮扶困难群众，扶持贫困户200户。同时利用养殖基地平台，给全乡有养殖意愿的群众提供实地指导和科学养殖技术培训，组织辖区富余劳动力到养殖基地参与务工按劳发放工资，吸纳到外转移就业家庭的牲畜到养殖基地集中饲养。</t>
  </si>
  <si>
    <t>6528222021015</t>
  </si>
  <si>
    <t>兔子养殖基地建设</t>
  </si>
  <si>
    <t>阳霞镇塔拉布拉克村</t>
  </si>
  <si>
    <t>投入10万元，对现有棚圈进行维修改造，购买兔笼200个，购买草料粉碎机1台、颗粒饲料加工设备1台。</t>
  </si>
  <si>
    <t>项目建设完成后，扶持现有养殖户扩大兔子养殖规模，繁育的幼兔出售给农户养殖，幼兔养殖3个月可以达到3公斤左右，每公斤售价20元左右，可以带动周边农户增收。</t>
  </si>
  <si>
    <t>图尔荪·托乎提</t>
  </si>
  <si>
    <t>6528222021017</t>
  </si>
  <si>
    <t>群巴克镇诺乔喀村</t>
  </si>
  <si>
    <t>投入547万元，建设养殖规模1000头牛的牲畜标准化养殖基地，其中：336.7万元建设牛圈14座9100㎡；15.68万元建设运动场围栏1960米；77万元建设青贮窖14座7000m³；88.5万元建设草料棚2座3000㎡；6.6万元建设堆粪场600㎡；4万元100亩土地平整；8万元建设综合服务用房及药品室100㎡；2.4万元建设消毒室30㎡；0.8万元建设消毒池1座，6.4万元建设检疫及辅助用房80㎡；0.92万元用于其它附属设施建设；资产归国有，镇管民用。</t>
  </si>
  <si>
    <t>6528222021018</t>
  </si>
  <si>
    <t>牲畜养殖基地水电设施配套建设</t>
  </si>
  <si>
    <t>各乡镇</t>
  </si>
  <si>
    <t>投入551万元，11个牲畜养殖基地水电设施配套，其中：提供变压器、高压、低压线路及安装费用306万元；打井、水管线及安装费用265万元；</t>
  </si>
  <si>
    <t>补充完善养殖基地水、电配套设施，为养殖基地后期又好又快的发展提供保障。</t>
  </si>
  <si>
    <t>6528222021016</t>
  </si>
  <si>
    <t>蔬菜种植基地（温室大棚）建设</t>
  </si>
  <si>
    <t>设施农业</t>
  </si>
  <si>
    <t>轮台镇依更巴格村</t>
  </si>
  <si>
    <t>投入1536.77万元（不含招标费、税费、不含柏油路和看护房建设费），在依更巴格村建设新型钢结构大棚，总占地面积53360平方米，占地面积178.6亩，预算288元/平方米，资产归村委会所有。</t>
  </si>
  <si>
    <t>项目建设后采取承包，每年收取的承包费给30户贫困户进行分红，分红三年，并给村内富余贫困劳动力提供就业岗位，帮助其转移就业增加收入，实现合作社发展与农户发展双赢，合作社经营内容以蔬菜种植、苗木培育、观光采摘为主，同时利用基地平台，给全镇有意愿的群众提供实地指导和科学种植技术培训，组织富余劳动力参与务工按劳发放工资，</t>
  </si>
  <si>
    <t>陈永亮</t>
  </si>
  <si>
    <t>6528222021020</t>
  </si>
  <si>
    <t>阿克萨来乡月堂村</t>
  </si>
  <si>
    <t>投入1929.6万元（不含招标费、税费、不含柏油路和看护房建设费），建设蔬菜种植基地（温室大棚），大棚建造总面积67000平方米，100.7亩，新建蔬菜大棚79个，4座120米*10米，占地面积7.2亩；11座100米*10米，占地面积16.5亩；64座80米*10米，占地面积77亩。资产归国有，乡管村用，由村委会统一承包。</t>
  </si>
  <si>
    <t>每年承包费按3%比例计算，前两年承包费收入的50%由村委会按程序发放给30户受益户，剩余50%用于培育扶贫产业，维护公共基础设施，发展村级公益事业，激发贫困群众脱贫致富内生动力，解决特殊困难群体生产生活实际困难。两年后承包收入用于村公益事业。同时利用基地平台，给阿克萨来乡有意愿的群众提供实地指导和科学种植技术培训，组织富余劳动力参与务工，按劳发放工资。</t>
  </si>
  <si>
    <t>6528222021022</t>
  </si>
  <si>
    <t>铁热克巴扎乡托乎拉村</t>
  </si>
  <si>
    <t>投入342.15万元，建设蔬菜种植基地，依托乎拉村2组现有2座温室大棚，续建18座温室大棚，打造铁热克巴扎乡蔬菜生产基地，总面积11880平方米，占地40亩，大棚每座长66米、宽10米，计342.15万元（不含招标费、税费、不含柏油路和看护房建设费），资产归国有，乡管民用。</t>
  </si>
  <si>
    <t>该项目承包费50%用于壮大村集体收入，50%用于帮扶困难群众。承包合同3-5年签订一次，根据履约情况到期后进行续签或重新签订。村集体收益资金用于培育扶贫产业，维护公共基础设施，发展村级公益事业，解决特殊困难群体生产生活实际困难。同时利用基地平台，给铁热克巴扎乡有意愿的群众提供实地指导和科学种植技术培训，组织富余劳动力参与务工按劳发放工资</t>
  </si>
  <si>
    <t>6528222021025</t>
  </si>
  <si>
    <t>馕加工基地建设</t>
  </si>
  <si>
    <t>阳霞镇库都克村</t>
  </si>
  <si>
    <t>投入320万元，新建占地3000平方米馕加工基地，项目分为二期实施。一期投入60万元，建设300平米，其中：建设150平米为生产区，80平米为销售区，70平米为办公生活区。配套购买生产设备，安装电箱，馕坑10个，购买和面机2台。二期建投入260万元，建设2700平米，其中：建设生产区350平米，参观区200平米，生产体验区200平米，产品包装区300平米，产品展示区100平米，电商营销推广区100平米，生活服务区300平米，停车区500平米，休闲娱乐区800平米；馕坑10个，购买和面机2台，包装机10台，电炉10台；安装变压器一座，锅炉房一座，购买微型面包销售车两辆；厂区配备水电暖，中央空调等设备。</t>
  </si>
  <si>
    <t>项目建设完成后，可解决贫困劳动力就业20人，收益金用于培育扶贫产业，维护公共基础设施，发展村级公益事业，激发贫困群众脱贫致富内生动力，解决特殊困难群体生产生活实际困难，并结合实际组织更多富余劳动力参与务工按劳发放工资。</t>
  </si>
  <si>
    <t>6528222021026</t>
  </si>
  <si>
    <t>策大雅乡萨依巴格村</t>
  </si>
  <si>
    <t>投入35万元，在策大雅乡扶贫产业基地旁新建馕加工基地，新建200平方米加工间、销售展示间、库房等，配备和面机、操作台、馕坑、保鲜柜等，形成的固定资产归村集体</t>
  </si>
  <si>
    <t>建设1个馕加工基地，收取租金，发展村级公益事业，激发贫困群众脱贫致富内生动力，解决特殊困难群体生产生活实际困难，扶持贫困群众215户</t>
  </si>
  <si>
    <t>亚克甫·阿不力孜</t>
  </si>
  <si>
    <t>6528222021027</t>
  </si>
  <si>
    <t>投入200万元，新建馕加工基地。180万元用于建设操作间、和面室、销售展厅、品尝区、库房、办公室、电商办公区，共计720平米；20万元用于修建馕坑、围墙和院内地坪、接通水电等。资产属于村集体所有。</t>
  </si>
  <si>
    <t>1.总体目标：发展村级公益事业，激发贫困群众脱贫致富内生动力，解决特殊困难群体生产生活实际困难，扶持贫困群众40户；
2.带动增加建档立卡贫困人口收入（总收入）不少于2万元。</t>
  </si>
  <si>
    <t>买买提·麻木提</t>
  </si>
  <si>
    <t>6528222021028</t>
  </si>
  <si>
    <t>特色农产品加工交易基地建设</t>
  </si>
  <si>
    <t>优质林果业</t>
  </si>
  <si>
    <t>总投入1122万元，建设特色农产品加工交易基地基地，占地100亩。1.鲜杏及杏干展销区，投资400万元建设50间平房，每间40平方米，共计2000平方米，每平方米2000元；40万元建设门前彩钢棚2000平方米，每平方米200元。2.投资200万元建电商配送区，建设20间平房，每间50平方米，共计1000平方米，每平方米2000元；40万元建设门前彩钢棚2000平方米，每平方米200元。3.杏干包装厂房，32万元建设400平方米钢架结构厂房，每平方米800元；40万建设500平方米储藏室，每平房木800元。4.电子信息网络服务大厅，建设40平方米平房，安装LED大屏，购置电脑、办公桌椅等办公器材，共需20万元。5.投资70万元，购买干果筛选、清洗机械设备、真空包装机、厂区运输车等。6.投资280万元建设围墙、平整场地50亩、场地硬化、修路、安装大门、建值班室、停车场、卫生厕所，安装水电暖，资产归国有，镇管民用。</t>
  </si>
  <si>
    <t>项目建设完成后，交易基地将为广大生产者、贸易商、消费者提供及时、准确、全面的信息服务；提高杏子流通效率，降低物流成本，为众多生产者、贸易商、加工商提供更多赢利机会，实现鲜果保值功能，化解各种市场风险；全面保障交易双方的合法利益，形成公平、公开、公正的交易机制。由阳霞镇人民政府承包经营。所得承包费由阳霞镇人民政府研究用于扶贫事业。同时利用基地平台，提供30个就业岗位，给全镇有意愿的群众提供干鲜果摊位做生意。</t>
  </si>
  <si>
    <t>6528222021029</t>
  </si>
  <si>
    <t>农产品深加工基地</t>
  </si>
  <si>
    <t>铁热克巴扎乡萨依买里村</t>
  </si>
  <si>
    <t>投入1100万元，在铁热克巴扎乡萨依买里村314国道边建设2层结构加工车间、商铺1座，每层约750㎡，共1500㎡，每平米造价约2200元，计330万元，配套水电暖、变压器、消防、化粪池、门前地坪、土方回填等，计150万元。建设700吨冷库一座，造价440万元，购置6.8米冷藏车6台，每台价格约30万元（以政府采购中标价格为准）计180万元，与企业合作，开展农产品深加工、冷链运输、销售，形成的固定资产归国有，乡管民用。</t>
  </si>
  <si>
    <t>村集体与公司合作经营，利润按比例分成，并留存比列利润作为公积金，用于后期增加车辆和更新换代，项目用于农产品运输销售、拓展种养殖产业链，同时为本乡40名以上劳动力提供就业场所（驾驶员、装卸工、业务员等）其他承包费用于支持和鼓励贫困户就业创业、培育扶贫产业，维护公共基础设施，发展村级公益事业，解决特殊困难群体生产生活实际困难，并结合实际组织更多富余劳动力参与务工按劳发放工资。</t>
  </si>
  <si>
    <t>吐尔逊·艾山</t>
  </si>
  <si>
    <t>6528222021030</t>
  </si>
  <si>
    <t>杏子交易市场暨农贸市场建设项目</t>
  </si>
  <si>
    <t>野云沟乡塔勒克村</t>
  </si>
  <si>
    <t>投入650万元，新建农贸市场。其中550万用于新建两层门面房，每层1000㎡，共2000㎡左右。其中40万建设1000平米的巴扎市场，包括1000平米的硬化，300米的围墙，安装遮阳彩钢板；60万用于配套水、电、暖，消防、监控、厕所、化粪池等，形成的固定资产归国有，乡管民用。</t>
  </si>
  <si>
    <t>1.总体目标：发展村级公益事业，激发贫困群众脱贫致富内生动力，解决特殊困难群体生产生活实际困难，扶持贫困群众50户；
2.预期增加村集体经济收入不少于7.5万元；
3.带动增加建档立卡贫困人口收入（总收入）不少于7.5万元。</t>
  </si>
  <si>
    <t>6528222021032</t>
  </si>
  <si>
    <t>烘干房及保鲜库建设</t>
  </si>
  <si>
    <t>阳霞镇博斯坦村四组</t>
  </si>
  <si>
    <t>投入150万元，建设保鲜库1座，烘干房4座，彩钢结构，配套建设硬化场地、安装变压器、接电、围墙等。用于桃子、香梨、杏子、葡萄等鲜果烘干、存贮。资产属于村委会所有</t>
  </si>
  <si>
    <t>项目建设完成后，由村委会每年按总投入不低于5%比例统一对外承租，租金用于培育扶贫产业，维护公共基础设施，发展村级公益事业，解决特殊困难群体生产生活实际困难</t>
  </si>
  <si>
    <t>6528222021038</t>
  </si>
  <si>
    <t>门面房建设</t>
  </si>
  <si>
    <t>投入190万元，对阿克墩停车区北边扶贫创业基地现有750㎡门面房进行扩建加盖二层，新建750㎡框架结构门面房以及用于接水电暖设施。形成的固定资产归国有，乡管民用。</t>
  </si>
  <si>
    <t>1.总体目标：发展村级公益事业，激发贫困群众脱贫致富内生动力，解决特殊困难群体生产生活实际困难，扶持贫困群众40户；
2.预期增加村集体经济收入不少于10万元；
3.带动增加建档立卡贫困人口收入（总收入）不少于9.5万元。</t>
  </si>
  <si>
    <t>6528222021039</t>
  </si>
  <si>
    <t>哈尔巴克乡库台克布拉克村</t>
  </si>
  <si>
    <t>投入147万元，新建门面房两层，一层8间，一间32平方米，每平米2400元，造价122.88万元；7.3万元用于门面房室内装修；8万元新建公共卫生间（80平方米）；8.66万元用于附属设施配套（铁大门1万元、围栏7700元、花池1.14万元、搭建棚户1.65万元、安装电表水表2万元、移动性保安室（1间）5000元、门面房前面地坪（320平方米）1.6万元）。资产归村委会集体所有，对外出租。</t>
  </si>
  <si>
    <t>利用上级扶贫资金为库台克布拉克村建设512平方米门面房，形成村集体资产。该门面房建成后，年预计租赁收入3.84万元。门面房位于哈尔巴克乡库台克布拉克村四组村委会主杆道旁（村委会斜对面），该门面房今后增值空间很大，租金将会逐年提高，给村集体带来长期经济利益。</t>
  </si>
  <si>
    <t>艾斯卡尔·买买提</t>
  </si>
  <si>
    <t>6528222021041</t>
  </si>
  <si>
    <t>塔尔拉克乡塔尔拉克村（高速公路出口检查站）</t>
  </si>
  <si>
    <t>投入427万元，在塔尔拉克乡高速路出口检查站对面新建1600平方米砖混结构的商业门面房，每平方米2200元，共计20间427万元。另外场地硬化及供排水、用电、取暖等配套设施75万元。项目资产归塔尔拉克村村集体所有。</t>
  </si>
  <si>
    <t>每年每平方米按照门面房投入资金不低于5%收取租金，租赁给有意愿从事服务业的经营户，收益资金用于壮大村集体收入。租赁金50%用于培育扶贫产业，维护公共基础设施，发展村级公益事业，50%用于激发贫困群众脱贫致富内生动力，解决特殊困难群体生产生活实际困难，并结合实际组织更多富余劳动力参与务工按劳发放工资。</t>
  </si>
  <si>
    <t>艾合麦提·伊斯马伊力</t>
  </si>
  <si>
    <t>6528222021042</t>
  </si>
  <si>
    <t>投入1000万元，新建门面房4000㎡，共四层，含水电暖等配套设施。一层商业，二层餐饮，三、四层宾馆。资产归国有，镇管民用。</t>
  </si>
  <si>
    <t>项目建设完成后，每年按总投入不低于5%比例统一对外承租，租金用于培育扶贫产业，维护公共基础设施，发展村级公益事业，解决特殊困难群体生产生活实际困难。可以带动10名以上贫困户就业。</t>
  </si>
  <si>
    <t>6528222021043</t>
  </si>
  <si>
    <t>铁热克巴扎乡阔纳巴扎村</t>
  </si>
  <si>
    <t>投入560万元，在铁热克巴扎乡阔纳巴扎村2组314国道边建设2层结构门面房1座，每层约950㎡，共1900㎡，每平米造价约2200元，计418万元；配套水电暖、变压器、消防、化粪池、门前地坪、土方回填等，计142万元，合计560万元，资产归国有，乡管民用。</t>
  </si>
  <si>
    <t>一楼为门面房，二楼为宾馆每年按总投入不低于5%比例对外承包。承包费50%用于壮大村集体收入，50%用于帮扶困难群众。每年向40户贫困户每户分红2000元，聘用10名左右劳动力从事保洁、保安等就业岗位，其他承包费用于支持和鼓励贫困户就业创业及培育扶贫产业，维护公共基础设施，发展村级公益事业，解决特殊困难群体生产生活实际困难。</t>
  </si>
  <si>
    <t>6528222021044</t>
  </si>
  <si>
    <t>扶贫创业基地附属工程建设</t>
  </si>
  <si>
    <t>投入140万元，为策大雅乡萨依巴格村门面房配套附属设施，其中修建100立方米标准化三格式化粪池一座15万元，20平方米砖混结构锅炉房、配电室一座2万元，门面房前后戈壁土方回填14000立方米28万元，18厘米厚度砼C25的混凝土硬化地面3500平方米55元，动力电接入（含安装250KV变压器、相关线路设备）30万元，排水管道及暖气管道（含排水井、自来水井、暖气井、消防井）10.5万元，智能半导体160KW电锅炉7.86万元。门面房产权归村集体所有</t>
  </si>
  <si>
    <t>提供针对贫困户的长期稳定就业物业管理服务（保洁、维修、锅炉工等）公益性性岗位1-2个，门面房全部由村委会对外按照市场价出租，发展村级公益事业，激发贫困群众脱贫致富内生动力，解决特殊困难群体生产生活实际困难，扶持贫困群众84户，维护公共基础设施，发展村级公益事业，解决特殊困难群体生产生活实际困难，并结合实际组织更多富余劳动力参与务工按劳发放工资，</t>
  </si>
  <si>
    <t>6528222021045</t>
  </si>
  <si>
    <t>饲草料加工厂建设</t>
  </si>
  <si>
    <t>哈尔巴克乡库克色格孜村</t>
  </si>
  <si>
    <t>投入170万元，建设库克色格孜村饲草料加工厂一座，占地面积20亩。厂房建设面积为800平米，每平米1000元，造价80万元；围栏长340米，高度1.5米，每米260元，8.84万元；附属设施20万元（水、电）；其中办公室100平方米5间，每平米2400元，砖混结构，造价24万元，购买1套强福供应SZLH250饲料机械成套设备1.5-2.5吨/时猪饲料颗粒加工设备，造价39万元</t>
  </si>
  <si>
    <t>通过加固完善的20亩饲料加工厂可以提高使用效率，进行养殖业饲料加工，项目建成以后以出租方式向养殖专业合作社或养殖大户出租，每年按照不少于投入资金的3%收取租赁金。第一年用于贫困户分红巩固脱贫成果，以租赁金的形式发放给贫困户，受益户20户。一年后承包费50%用于培育扶贫产业，维护公共基础设施，发展村级公益事业，50%用于激发贫困群众脱贫致富内生动力，解决特殊困难群体生产生活实际困难，并结合实际组织更多富余劳动力参与务工按劳发放工资。</t>
  </si>
  <si>
    <t>6528222021046</t>
  </si>
  <si>
    <t>蛋鸡养殖基地建设</t>
  </si>
  <si>
    <t>投入600万元，建设一座占地20亩可饲养4万羽标准化蛋鸡场。主要设施包括：2个108m×11m鸡舍，1座占地300㎡育雏室，1座120㎡办公室，1座10㎡消毒室，1个17.5㎡消毒池，1座库房（饲料、蛋房）200㎡；设备包含自动饲料机、消毒车、恒温箱等；电路改造、污水处理等其他附属设施包括道路硬化、围墙及生活区建设，资产归国有，乡管民用。</t>
  </si>
  <si>
    <t>按照市场行情分红给74户贫困户，并适当安排3个贫困户在其中就业。以合作方式和养殖大户致富带头人经营，每年按总投入不低于5%比例对外承租，租赁金50%用于培育扶贫产业，维护公共基础设施，发展村级公益事业，50%用于激发贫困群众脱贫致富内生动力，解决特殊困难群体生产生活实际困难，并结合实际组织更多富余劳动力参与务工按劳发放工资。</t>
  </si>
  <si>
    <t>6528222021047</t>
  </si>
  <si>
    <t>美食夜市民俗一条街建设项目</t>
  </si>
  <si>
    <t>投入450万元，建设美食夜市民俗一条街，其中：投入200万元安装通道入口、隔离带、摊位制作、照明设施、视频监控、标识牌等；250万元对路两侧民居整治、新建公共厕所等，资产归国有，乡管民用。</t>
  </si>
  <si>
    <t>1.发展村级公益事业，激发贫困群众脱贫致富内生动力，解决特殊困难群体生产生活实际困难，扶持贫困群众100户；
2.预期增加村集体经济收入不少于10万元；
3.带动增加建档立卡贫困人口收入（总收入）不少于5万元。</t>
  </si>
  <si>
    <t>6528222021048</t>
  </si>
  <si>
    <t>千亩早熟白杏示范园建设项目</t>
  </si>
  <si>
    <t>投入900万元，修建杏子示范园，对示范园内道路硬化1000米，投入50万；打造我乡乡村旅游观光景点，示范园进行景点打造，主要建设廊道、展厅、200平米的杏子博物馆，文艺演出舞台，周边的美化、绿化，小吃点的打造，景点标识和介绍牌共计投入800万；杏子各种品种的规范化管理投入50万元，资产归国有，乡管民用。</t>
  </si>
  <si>
    <t>1.总体目标：发展村级公益事业，激发贫困群众脱贫致富内生动力，解决特殊困难群体生产生活实际困难，扶持贫困群众104户；
2.预期增加村集体经济收入不少于10万元；
3.带动增加建档立卡贫困人口收入（总收入）不少于5万元。</t>
  </si>
  <si>
    <t>6528222021049</t>
  </si>
  <si>
    <t>标准化果园种植</t>
  </si>
  <si>
    <t>投入12万元，对100亩果园进行标准化种植示范，以引领全村果园技术标准化种植，标准化修建10万元，租赁无人机打药4000元，土地养护1.6万元。</t>
  </si>
  <si>
    <t>此项目惠及5户贫困户及10户一般群众，目的是在村果园种植的基础上，建设标准化果园种植带动全村果园标准化种植。</t>
  </si>
  <si>
    <t>6528222021050</t>
  </si>
  <si>
    <t>杏树定植</t>
  </si>
  <si>
    <t>投入6万元，为新定植杏树149户贫困户进行补助，共200亩。</t>
  </si>
  <si>
    <t>每亩补助300元，共扶持149户贫困户。发展贫困户性资产业，提高家庭收入。</t>
  </si>
  <si>
    <t>6528222021051</t>
  </si>
  <si>
    <t>果树修剪合作社建设</t>
  </si>
  <si>
    <t>策大雅乡</t>
  </si>
  <si>
    <t>投入2万元，在策大雅乡成立果树修建合作社，购买果树修剪机械设备。为全乡果农提供有偿的规范化服务，同时鼓励有修建技术的农户加入，带动我乡林果业发展</t>
  </si>
  <si>
    <t>为全乡果农提供有偿的规范化服务，同时鼓励有修建技术的农户加入，带动我乡林果业发展。</t>
  </si>
  <si>
    <t>6528222021053</t>
  </si>
  <si>
    <t>企业“以工代训”培训项目</t>
  </si>
  <si>
    <t>就业和技能技术培训工程</t>
  </si>
  <si>
    <t>轮台县各乡镇</t>
  </si>
  <si>
    <t>投入资金315万元，用于企业为1500名在岗职工开展以工代训培训7个月（其中建档立卡贫困职工200人），给企业补贴315万元（补助标准300元/人·月）。</t>
  </si>
  <si>
    <t>通过培训和操作结合，使贫困职工在实践中提升技能，拓宽就业渠道，多渠道增加就业收入，扶持贫困人口200人。</t>
  </si>
  <si>
    <t>邵以韬</t>
  </si>
  <si>
    <t>6528222021054</t>
  </si>
  <si>
    <t>建筑领域职业技能培训项目</t>
  </si>
  <si>
    <t>投入资金193.6万元，组织1100名农村劳动力参加建筑领域技术工种培训（其中建档立卡贫困劳动力500人），需支付职业培训补贴176万元（1600元/人）、职业技能鉴定补贴17.6万元（160元/人）。</t>
  </si>
  <si>
    <t>通过培训和操作结合，使贫困职工在实践中提升技能，拓宽就业渠道，多渠道增加就业收入，扶持贫困人口500人。</t>
  </si>
  <si>
    <t>6528222021056</t>
  </si>
  <si>
    <t>肉鸡养殖基地建设</t>
  </si>
  <si>
    <t>投入170万，50万元建设鸡舍1200㎡；100万元购买笼架、喂料系统、清粪系统、集蛋系统、温控系统、饮水系统和灯光等；20万购买10000只鸡。</t>
  </si>
  <si>
    <t>收益50%用于帮扶困难群众，收益50%发展村级公益事业，集中托管。（最终以设计图及市场价为准）发展扶贫公益事业、培育扶贫产业、维护公共基础设施，发展村级公益事业，激发贫困群众增收致富内生动力，解决特殊困难群体生产生活实际困难。同时利用基地平台，给全镇有意愿的群众提供实地指导和科学养殖技术培训，提高养殖积极性。</t>
  </si>
  <si>
    <t>牙生·赛地瓦尔地</t>
  </si>
  <si>
    <t>6528222021059</t>
  </si>
  <si>
    <t>饲草料库建设</t>
  </si>
  <si>
    <t>投入200万元，本项目实施面积1200亩，146万元土地平整（机井、防渗渠、防护林建设等），54万新建400平米饲草料库一座，砖混+彩钢板结构，（最终以设计图及市场价为准）。</t>
  </si>
  <si>
    <t>保障诺乔喀养殖小区的饲料供应问题，为养殖小区的建设提供保障。同时有助于养殖户扩大规模，形成规模化养殖。</t>
  </si>
  <si>
    <t>6528222021060</t>
  </si>
  <si>
    <t>牲畜养殖基地附属设施建设</t>
  </si>
  <si>
    <t>投入100万，养殖小区配套设施建设项目，70万元铺设柏油路2公里，；30万元建设自来水管网、电力设施及电网、绿化供水管网等（最终以设计图及市场价为准）</t>
  </si>
  <si>
    <t>基础配套设施的建设，为群众的出行提供方便，同时吸引更多养殖大户和合作社在养殖小区养殖，集中饲养，形成规模，方便统一管理，并且能够激发群众养殖积极性。同时利用基地平台，给全镇有意愿的群众提供实地指导和科学养殖技术培训。</t>
  </si>
  <si>
    <t>尉犁县27个</t>
  </si>
  <si>
    <t>6528232021004</t>
  </si>
  <si>
    <t>塔里木乡人畜分离配套设施项目</t>
  </si>
  <si>
    <t>畜牧产业</t>
  </si>
  <si>
    <t>英努尔村</t>
  </si>
  <si>
    <t xml:space="preserve">    计划投入147.4万元为英努尔村党支部领办合作社购买KAIXIN全数字B型超声诊断仪1台7万元；购买12方轮式TMR日粮搅拌投喂机1台15万元、904型约翰迪尔拖拉机1台16万元、2方电动投料车2辆，5万元/台，计10万元、2吨精料搅拌机2台，1.5万元/台，计3万元、加热水槽40个，0.29万元/个，计11.6万元，青贮取料机5米的1辆，3万元、华德打捆机1.9/2.2双轴揉搓粉碎机1台12万元、润众小型清粪车1辆3万元、徐工中型装载机1台36.8万元；新建3000平方米地上青储窖，0.01万元/平方，计30万元。共计142.5万元（以实际采购价为准）。归属权为村委会。主要为降低牛场饲养成本，提高养殖成效，进一步完善人畜分离-标准化养殖，达到牲畜养殖的同时、培养一批懂技术专业人才和就地检测牲畜相关生物指标的目的。</t>
  </si>
  <si>
    <t>主要为降低牛场饲养成本，提高养殖成效，收益用于巩固脱贫成果和扶贫事业。</t>
  </si>
  <si>
    <t>热合曼·黑力力</t>
  </si>
  <si>
    <t>6528232021005</t>
  </si>
  <si>
    <t>塔里木乡湖羊养殖项目</t>
  </si>
  <si>
    <t>畜禽养殖</t>
  </si>
  <si>
    <t>库万库勒村、英库勒村</t>
  </si>
  <si>
    <t xml:space="preserve">    计划投入375万元购买1500只湖羊（怀孕母羊），规格为：2岁以上、活体重量为35kg以上，2500元/只（以实际采购价为准）。归属权为村委会。待孕湖羊托给库万库勒村党支部领办合作社，每年按照8%收益，收益用于巩固脱贫成果和扶贫事业。其中：库万库勒村1000只、英库勒村500只。</t>
  </si>
  <si>
    <t>待孕湖羊托给库万库勒村党支部领办合作社，每年按照8%收益，收益用于巩固脱贫成果和扶贫事业。</t>
  </si>
  <si>
    <t>6528232021006</t>
  </si>
  <si>
    <t>塔里木乡英努尔村秦川牛养殖项目</t>
  </si>
  <si>
    <t xml:space="preserve">    计划投入525万元为英努尔村党支部领办合作社购买350头秦川母牛，规格：18个月以上、活体重量为200kg以上，1.5万元/头（以实际采购价为准），归属权为村委会。秦川母牛托给英努尔村党支部领办合作社，用于品种改良、示范引领全乡畜牧业发展，每年按照8%收益，收益用于巩固脱贫成果和扶贫事业。</t>
  </si>
  <si>
    <t>用于品种改良、示范引领全乡畜牧业发展，每年按照8%收益，收益用于巩固脱贫成果和扶贫事业。</t>
  </si>
  <si>
    <t>6528232021023</t>
  </si>
  <si>
    <t>塔里木乡英努尔村褐牛养殖项目</t>
  </si>
  <si>
    <t xml:space="preserve">    计划投入180万元为英努尔村党支部领办合作社购买120头褐牛，规格：18个月以上、活体重量为200kg以上，1.5万元/头（以实际采购价为准），归属权为村委会。褐牛托给英努尔村党支部领办合作社，用于品种改良、示范引领全乡畜牧业发展，每年按照8%收益，收益用于巩固脱贫成果和扶贫事业。</t>
  </si>
  <si>
    <t>6528232021013</t>
  </si>
  <si>
    <t>塔里木乡英努尔村安格斯牛养殖项目</t>
  </si>
  <si>
    <t xml:space="preserve">    计划投入25万元为英努尔村党支部领办合作社购买10头安格斯公牛，规格：18个月以上、活体重量为200kg以上，2.5万元/头（以实际采购价为准），归属权为村委会。安格斯公牛托给英努尔村党支部领办合作社，用于品种改良、示范引领全乡畜牧业发展。</t>
  </si>
  <si>
    <t>用于品种改良、示范引领全乡畜牧业发展。</t>
  </si>
  <si>
    <t>6528232021020</t>
  </si>
  <si>
    <t>塔里木乡南海子村蛋鸡养殖</t>
  </si>
  <si>
    <t>南海子村</t>
  </si>
  <si>
    <t xml:space="preserve">    计划投入14万元为南海子村党支部领办合作社购买蛋鸡3500羽，规格：3个月龄，800g以上，30元/羽，计10.5万元；2m*3m组合鸡笼35个，710元/组，计2.485万元；配套水电、冷风设施0.2万元；共计14万元（以实际采购价为准）。归属权为村委会。扩大塔里木乡蛋鸡产业发展，每年按照8%收益，收益用于巩固脱贫成果和扶贫事业。</t>
  </si>
  <si>
    <t>归属权为村委会。扩大塔里木乡蛋鸡产业发展，每年按照8%收益，收益用于巩固脱贫成果和扶贫事业。</t>
  </si>
  <si>
    <t>6528232021007</t>
  </si>
  <si>
    <t>古勒巴格乡湖羊养殖项目</t>
  </si>
  <si>
    <t>牲畜养殖类</t>
  </si>
  <si>
    <t>古勒巴格乡阿克其开村、红光村、古勒巴格村、奥曼库勒村</t>
  </si>
  <si>
    <t>计划投入875万元购买生产湖羊（怀孕母羊）3500只，畜龄2-4岁，活体35公斤以上，每只2500元；怀孕湖羊托养给阿克其开村党支部领办合作社用于壮大村集体经济，每年按照投资总额8%的比率分红，用于巩固脱贫成果和扶贫事业。
带贫益贫机制：牲畜纳入村集体经济后，进一步加大扶持存在返贫致贫风险的困难群体的力度，提高抗风险能力。通过实施牲畜养殖项目，进一步壮大村集体经济和促进贫困户增收，为脱贫攻坚巩固提升和乡村振兴打下坚实基础。
产权归属为阿克其开村1000只湖羊、红光村1000只湖羊、古勒巴格村1000只湖羊；奥曼库勒村500只。</t>
  </si>
  <si>
    <t>牲畜纳入村集体经济后，进一步加大扶持存在返贫致贫风险的困难群体的力度，提高抗风险能力。通过实施牲畜养殖项目，进一步壮大村集体经济和促进贫困户增收，每年按照投资总额8%的比率分红，用于巩固脱贫成果和扶贫事业。为脱贫攻坚巩固提升和乡村振兴打下坚实基础。</t>
  </si>
  <si>
    <t>李春生</t>
  </si>
  <si>
    <t>6528232021008</t>
  </si>
  <si>
    <t>古勒巴格乡阿克其开村人畜分离配套设施项目</t>
  </si>
  <si>
    <t>基础设施建设类</t>
  </si>
  <si>
    <t>古勒巴格乡阿克其开村</t>
  </si>
  <si>
    <t>计划投入173万元新建青储窖、粪便处理发酵池。其中：
1、投入108万元新建1800立方米青储窖2座，每立方米300元，每座投入资金54万元；
2、投入45万元新建1500立方米粪便处理发酵池1座，每立方米300元；配备翻粪机一台20万元。
此项目的实施能够提高和优化人畜分离项目的带动作用，同时扩大标准化养殖规模，完善项目配套设施。
产权归属：该项目所有设施设备产权由阿克其开村村委会所有。</t>
  </si>
  <si>
    <t>此项目的实施能够提高和优化人畜分离项目的带动作用，同时扩大标准化养殖规模，完善项目配套设施。</t>
  </si>
  <si>
    <t>6528232021019</t>
  </si>
  <si>
    <t>古勒巴格乡实验检疫设备项目</t>
  </si>
  <si>
    <t>计划投入116万元，购买检验设备仪器，其中：
1、投入81万元购买B超机、显微镜、离心机等检验设备（详情见附件1）；
2、投入35万元购买试管、手术刀等检验仪器（详情见附件2）；
通过实施该项目，进一步完善人畜分离-标准化养殖，达到牲畜养殖的同时、培养一批懂技术专业人才和就地检测牲畜相关生物指标的目的。
产权归属：该项目所有仪器设备产权由阿克其开村村委会所有。</t>
  </si>
  <si>
    <t>进一步完善人畜分离-标准化养殖，达到牲畜养殖的同时、培养一批懂技术专业人才和就地检测牲畜相关生物指标的目的。</t>
  </si>
  <si>
    <t>6528232021021</t>
  </si>
  <si>
    <t>古勒巴格乡杜泊羊养殖项目</t>
  </si>
  <si>
    <t>古勒巴格乡红光村、阿克其开村</t>
  </si>
  <si>
    <t>计划投入380万元购买杜泊公羊和母羊。其中：
1、投入80万元购买杜泊公羊100只，每只8000元，2-4岁，活体70-80公斤；
2、投入300万元购买杜泊母羊（怀孕）500只，每只6000元、2-4岁，活体50-60公斤。杜泊羊托养给红光村和阿克其开村党支部领办合作社用于壮大村集体经济，每年按照投资总额8%的比率分红，用于巩固脱贫成果和扶贫事业。
带贫益贫机制：牲畜纳入村集体经济后，进一步加大扶持存在返贫致贫风险的困难群体的力度，提高抗风险能力。通过实施牲畜养殖项目，进一步壮大村集体经济和促进贫困户增收，为脱贫攻坚巩固提升和乡村振兴打下坚实基础。
产权归属：阿克其开村500只杜泊母羊、80只杜泊公羊；红光村20只杜泊公羊；</t>
  </si>
  <si>
    <t>牲畜纳入村集体经济后，进一步加大扶持存在返贫致贫风险的困难群体的力度，提高抗风险能力。通过实施牲畜养殖项目，进一步壮大村集体经济和促进贫困户增收，为脱贫攻坚巩固提升和乡村振兴打下坚实基础。</t>
  </si>
  <si>
    <t>6528232021009</t>
  </si>
  <si>
    <t>阿克苏普乡牲畜养殖配套设施项目</t>
  </si>
  <si>
    <t>产业</t>
  </si>
  <si>
    <t>英巴格村</t>
  </si>
  <si>
    <t>计划投入资金141.8万元，用于购买牲畜养殖配套设备，其中：价值40万元50型铲车1台；价值3.8万元KX5200型号B超机1台；价值10万元9立方搅拌机1台；价值20万元大型搅拌机1台；价值6万元7立方撒料车2台；单价2.5万元青储饲料打包机2台；价值5万元404拖拉机2台；价值20万元954拖拉机1台；单价0.5万元小型精饲料粉碎机2台；每台价值4.5万元全自动草捆粉碎机2台；价值5万元小型装载机1台，单价3000元的电加热保温饮水槽20台。此项目产权归村集体所有，项目的实施和管护由合作社负责管理，实现现代化科学养殖，党支部领办合作社用现代化机械设备带动全村74贫困户增收增产，巩固脱贫攻坚成果和乡村振兴的有效衔接。</t>
  </si>
  <si>
    <t>此项目产权归村集体所有，项目的实施和管护由合作社负责管理，实现现代化科学养殖，党支部领办合作社用现代化机械设备带动全村74贫困户增收增产，巩固脱贫攻坚成果和乡村振兴的有效衔接。</t>
  </si>
  <si>
    <t>卡依尔·克来木</t>
  </si>
  <si>
    <t>6528232021010</t>
  </si>
  <si>
    <t>阿克苏普乡杂交褐牛生产牛项目</t>
  </si>
  <si>
    <t>牲畜养殖</t>
  </si>
  <si>
    <t>英阿瓦提村30户、英巴格村30户、吉格代巴格村40户</t>
  </si>
  <si>
    <t>计划投入750万元购买500头褐牛，每头15000元，规格为：生产母牛，畜龄18个月以上、活体重量为200公斤以上。产权归村集体所有，托养在英巴格村党支部领办的旺源养殖农民合作社，每年按照8%收益，收益用于巩固脱贫成果。</t>
  </si>
  <si>
    <t>产权归各村集体所有，英阿瓦提村占有30%(225万），英巴格村占有30%（225万）吉格代巴格村占有40%（300万），褐牛托养在英巴格村党支部领办旺源养殖农民合作社，每年按照8%（60万元）分红至村集体经济账户中，收益用于巩固脱贫成果。</t>
  </si>
  <si>
    <t>6528232021011</t>
  </si>
  <si>
    <t>阿克苏普乡标准化养殖项目</t>
  </si>
  <si>
    <t>基础设施建设</t>
  </si>
  <si>
    <t>计划投入60万元用于新建青储饲料堆放场3000平方米，200元/平方米，合计60万元，该项目的实施由合作社负责管理，能够为我乡科学、规范养殖牲畜，有效带动该村产业发展，项目产权归村集体所有，带动全村74贫困户的畜牧养殖冬季提供有效的饲草料保障，实现产业带动脱贫，助力乡村振兴。</t>
  </si>
  <si>
    <t>科学、规范养殖牲畜，有效带动该村产业发展，项目产权归村集体所有，带动全村74户贫困户的畜牧养殖冬季提供有效的饲草料保障，实现产业带动脱贫，助力乡村振兴</t>
  </si>
  <si>
    <t>6528232021018</t>
  </si>
  <si>
    <t>团结镇食用菌培育养殖项目</t>
  </si>
  <si>
    <t>资产收益项目</t>
  </si>
  <si>
    <t>团结镇西海子村</t>
  </si>
  <si>
    <t xml:space="preserve">  计划投入资金100万元入股田园牧歌合作社，用于食用菌菌袋购置，产权归村集体所有（食用菌菌袋22厘米×40厘米，重2.5公斤）。合作社每年按照投资总额8%的比率（8万元）提供分红至村集体经济账户中，收益用于巩固脱贫成果和扶贫事业。项目建成后由村委会统一管理，可带动贫困户及全镇农户发展食用菌产业，并吸纳2-5名贫困户就业（西海子村、孔湾村、孔畔村、东海子村各享有25%的所有权）。</t>
  </si>
  <si>
    <t>合作社每年按照投资总额8%的比率（8万元）提供分红至村集体经济账户中，收益用于巩固脱贫成果和扶贫事业。项目建成后由村委会统一管理，可带动贫困户及全镇农户发展食用菌产业，并吸纳2-5名贫困户就业</t>
  </si>
  <si>
    <t>葛明虎</t>
  </si>
  <si>
    <t>6528232021017</t>
  </si>
  <si>
    <t>团结镇设施农业建设项目</t>
  </si>
  <si>
    <t>团结镇孔湾村</t>
  </si>
  <si>
    <t xml:space="preserve">  计划投入资金560万元，用于新建20个蔬菜标准棚，产权归村集体所有。（每个标准棚占地1500平方米，25万元，另土地租赁及附属设施配套60万元。每年按照投资总额8%的比率分红（44.8万元）至村集体经济账户中，收益用于巩固脱贫成果和扶贫事业。项目可带动贫困户及全镇农户发展蔬菜种植产业，并吸纳贫困户就业（西海子村5个、孔湾村5个、孔畔村建设5个，东海子村建设5个）。</t>
  </si>
  <si>
    <t>每年按照投资总额8%的比率分红（40.8万元）至村集体经济账户中，收益用于巩固脱贫成果和扶贫事业。项目建成后由村委会统一管理，可带动贫困户及全镇农户发展食用菌产业，并吸纳2-5名贫困户就业</t>
  </si>
  <si>
    <t>6528232021001</t>
  </si>
  <si>
    <t>墩阔坦乡畜牧养殖配套设备项目</t>
  </si>
  <si>
    <t>发展产业</t>
  </si>
  <si>
    <t>库木巴格村</t>
  </si>
  <si>
    <t>计划投入资金133万元，用于巩固脱贫攻坚成果，有效衔接乡村振兴。具体购买以下设备：全数字B型超声诊断仪1台3.8万元、轮式装载机1辆50万元、撒料车1辆39万元、TmR搅拌机1辆37万元及其他配套部件3.2万元（以实际采购价为准）。该项目产权归村集体所有，进一步完善人畜分离-标准化养殖，达到牲畜养殖的同时、培养一批懂技术专业人才和就地检测牲畜相关生物指标的目的。。</t>
  </si>
  <si>
    <t>有效带动本村产业发展，提高现代化机械使用程度，减少劳动力，科学养殖，节约成本；引导贫困户使用现代化机械设备。</t>
  </si>
  <si>
    <t>努如木江·亚合甫</t>
  </si>
  <si>
    <t>6528232021002</t>
  </si>
  <si>
    <t>墩阔坦乡褐牛养殖项目</t>
  </si>
  <si>
    <t>牲畜</t>
  </si>
  <si>
    <t>墩阔坦村、霍尔加村、库木巴格村、琼库勒村、塔特里克村</t>
  </si>
  <si>
    <t>计划投入资金1350万元，购买褐牛900头，规格为：生产母牛、每头为1.5万元、畜龄18个月以上、活体重量为200kg以上。牛托养给村党支部领办合作社，产权归村集体所有，墩阔坦村230头、霍尔加村160头、库木巴格村230头、琼库勒村130头、塔特里克村150头，每年按照8%收益，用于扶贫事业和巩固脱贫成果。</t>
  </si>
  <si>
    <t>牛托养给村党支部领办合作社，产权归村集体所有，每年按照8%收益，用于扶贫事业和巩固脱贫成果。</t>
  </si>
  <si>
    <t>6528232021003</t>
  </si>
  <si>
    <t>墩阔坦乡安格斯牛养殖项目</t>
  </si>
  <si>
    <t>计划投资187.5万元，购买安格斯公牛75头，每头2.5万元、畜龄18个月以上、活体重量为250kg以上。牛托养给村党支部领办合作社用于品种改良工作，为扶贫项目所购买的母牛提供品种改良，产权归村集体所有，墩阔坦村20头、霍尔加村10头、库木巴格村20头、琼库勒村10头、塔特里克村15头。</t>
  </si>
  <si>
    <t>牛托养给村党支部领办合作社用于品种改良工作，为扶贫项目所购买的母牛提供品种改良，产权归村集体所有。</t>
  </si>
  <si>
    <t>6528232021012</t>
  </si>
  <si>
    <t>喀尔曲尕乡牲畜养殖配套设施项目</t>
  </si>
  <si>
    <t>琼买里村</t>
  </si>
  <si>
    <t>计划投入资金155.4万元用于实施牲畜养殖配套设施项目。其中：买全数字B型超声诊断仪2台7.6万元；12立方TmR搅拌机1台10万元；5立方撒料车5万，饲料混合一体机2吨型1.5万，青贮取料机1台4万。1354牵引机1台30万元；精饲料粉碎机1台1.5万元；秸秆粉碎机2台1万元；青储打包机3台18万元；5吨地磅1台1万元；950铲车1辆50万元；破碎方捆打包机14万，安装传输带2座5米2万元，拉比特自动上水电加热双孔牛用水槽35座9.8万元，每座2800元。项目产权归村集体所有，通过该项目的实施，带动村集体经济，将养殖模式转化为规模化、标准化养殖，从而达到巩固脱贫成果的目的。实现和乡村振兴的有效衔接。</t>
  </si>
  <si>
    <t>项目产权归村集体所有，通过该项目的实施，带动村集体经济，将养殖模式转化为规模化、标准化养殖，从而达到巩固脱贫成果的目的。实现和乡村振兴的有效衔接。</t>
  </si>
  <si>
    <t>艾斯凯尔·亚森</t>
  </si>
  <si>
    <t>6528232021015</t>
  </si>
  <si>
    <t>喀尔曲尕乡褐牛养殖项目</t>
  </si>
  <si>
    <t>阿瓦提村、喀尔曲尕村</t>
  </si>
  <si>
    <t>计划投入资金600万元购买400头褐牛（母），规格：18个月以上、活体重量为200kg以上，1.5万元/头（以实际采购价为准）；产权归村集体所有，托养给合作社，每年按照褐牛总价值的8%进行分红，分红用于壮大村集体或用于扶贫事业。</t>
  </si>
  <si>
    <t>产权归村集体所有，托养给合作社，每年按照褐牛总价值的8%进行分红，用于壮大村集体或用于扶贫事业。</t>
  </si>
  <si>
    <t>6528232021014</t>
  </si>
  <si>
    <t>喀尔曲尕乡安格斯牛养殖项目</t>
  </si>
  <si>
    <t>计划投入资金37.5万元购买15头安格斯公牛，规格：畜龄18个月岁以上、活体重量为250kg以上，2.5万元/头（以实际采购价为准）；产权归村集体所有，所购买的牛只用于全村品种改良工作，所获得的效益用于示范引领壮大村集体或发展扶贫事业。</t>
  </si>
  <si>
    <t>产权归村集体所有，所购买的牛只用于全村品种改良工作，所获得的效益用于示范引领壮大村集体或发展扶贫事业。</t>
  </si>
  <si>
    <t>6528232021016</t>
  </si>
  <si>
    <t>喀尔曲尕波尔羊养殖项目</t>
  </si>
  <si>
    <t>阿瓦提村、喀尔曲尕村、琼买里村</t>
  </si>
  <si>
    <t>计划投入资金516万元购买波尔羊1160只，其中：生产母羊（怀孕母羊）900只，规格为畜龄2岁以上，体重40公斤以上，价格4000元每只，其中喀尔曲尕村360只、琼买里村270只、阿瓦提村270只；波尔公羊260只，规格为4岁以上，体重55公斤以上，价格6000元每只，其中喀尔曲尕村104只、琼买里村78只、阿瓦提村78只。产权归村集体所有，托养给合作社，每年按照生产母羊总价值的8%进行分红，用于壮大村集体或用于扶贫事业。所购买的公羊用于品种改良工作。</t>
  </si>
  <si>
    <t>产权归村集体所有，托养给合作社，每年按照生产母羊总价值的8%进行分红，用于壮大村集体或用于扶贫事业。所购买的公羊用于品种改良工作。</t>
  </si>
  <si>
    <t>6528232021022</t>
  </si>
  <si>
    <t>尉犁县“雨露计划”补助项目</t>
  </si>
  <si>
    <t>雨露计划</t>
  </si>
  <si>
    <t>为尉犁县160名就读中职、中专、高职、大专、技校的学生进行补助，每人每学年3000元，共计补助48万元，扶持贫困户160户。此项目的实施能有效降低上的费用，减轻因学带来的经济压力，确保学生完成学业，方便就业。</t>
  </si>
  <si>
    <t>此项目的实施能有效降低上的费用，减轻因学带来的经济压力，确保学生完成学业，方便就业。</t>
  </si>
  <si>
    <t>母枫华</t>
  </si>
  <si>
    <t>6528232021024</t>
  </si>
  <si>
    <t>尉犁县农村道路建设项目</t>
  </si>
  <si>
    <t>基础建设</t>
  </si>
  <si>
    <t>兴平镇昆其村、阿克苏甫乡、古勒巴格乡、喀尔曲尕乡、尉犁镇</t>
  </si>
  <si>
    <t>投资5750万元，路基、路面及附属设施，道路总长92公里。道路建成后，可减少安全隐患及道路尘土，提高道路交通服务水平及乡村群众生活环境质量，改善农村路网，从而提高群众的满意度和幸福感。</t>
  </si>
  <si>
    <t>道路建成后，可减少安全隐患及道路尘土，提高道路交通服务水平及乡村群众生活环境质量，改善农村路网，从而提高群众的满意度和幸福感。</t>
  </si>
  <si>
    <t>王宏</t>
  </si>
  <si>
    <t>6528232021025</t>
  </si>
  <si>
    <t>尉犁县旅游产业道路</t>
  </si>
  <si>
    <t>墩阔坦乡、古勒巴格乡、兴平镇、喀尔曲尕乡</t>
  </si>
  <si>
    <t>投资8500万元，按三级路标准修建路基、路面及附属设施，道路总长45.9公里。道路建成后，可减少安全隐患及道路尘土，提高道路交通服务水平，节省前往景区的时间，带动周边群众创业就业增收，从而提高群众的满意度和获得感。</t>
  </si>
  <si>
    <t>道路建成后，可减少安全隐患及道路尘土，提高道路交通服务水平，节省前往景区的时间，带动周边群众创业就业增收，从而提高群众的满意度和获得感。</t>
  </si>
  <si>
    <t>6528232021026</t>
  </si>
  <si>
    <t>阿克苏普乡农村饮水巩固提升建设项目</t>
  </si>
  <si>
    <t>阿克苏普乡</t>
  </si>
  <si>
    <t>阿克苏甫乡修建输水主管道总长44.209公里及配套建筑物。建成后改善贫困户生产、生活条件，提高物质生活水平，该地将不再因水的问题而制约贫困户发展生产，增强贫困群众获得感、幸福感。</t>
  </si>
  <si>
    <t>建成后改善贫困户生产、生活条件，提高物质生活水平，该地将不再因水的问题而制约贫困户发展生产，增强贫困群众获得感、幸福感。</t>
  </si>
  <si>
    <t>张琪</t>
  </si>
  <si>
    <t>6528232021027</t>
  </si>
  <si>
    <t>塔里木乡农村饮水巩固提升建设项目</t>
  </si>
  <si>
    <t>塔里木乡</t>
  </si>
  <si>
    <t>塔里木乡修建输水管道长133.880公里及配套建筑物。建成后改善贫困户生产、生活条件，提高物质生活水平，该地将不再因水的问题而制约贫困户发展生产，增强贫困群众获得感、幸福感。</t>
  </si>
  <si>
    <t>且末县229个</t>
  </si>
  <si>
    <t>红枣晾晒交易市场建设</t>
  </si>
  <si>
    <t>2021.01</t>
  </si>
  <si>
    <t>阿克提坎墩乡阿克提坎墩村</t>
  </si>
  <si>
    <r>
      <rPr>
        <sz val="12"/>
        <rFont val="方正黑体_GBK"/>
        <charset val="134"/>
      </rPr>
      <t>新建红枣晾晒交易市场</t>
    </r>
    <r>
      <rPr>
        <sz val="12"/>
        <rFont val="方正黑体_GBK"/>
        <charset val="134"/>
      </rPr>
      <t>1</t>
    </r>
    <r>
      <rPr>
        <sz val="12"/>
        <rFont val="方正黑体_GBK"/>
        <charset val="134"/>
      </rPr>
      <t>座，面积</t>
    </r>
    <r>
      <rPr>
        <sz val="12"/>
        <rFont val="方正黑体_GBK"/>
        <charset val="134"/>
      </rPr>
      <t>3000</t>
    </r>
    <r>
      <rPr>
        <sz val="12"/>
        <rFont val="方正黑体_GBK"/>
        <charset val="134"/>
      </rPr>
      <t>平方米（带围栏），每平米补助</t>
    </r>
    <r>
      <rPr>
        <sz val="12"/>
        <rFont val="方正黑体_GBK"/>
        <charset val="134"/>
      </rPr>
      <t>200</t>
    </r>
    <r>
      <rPr>
        <sz val="12"/>
        <rFont val="方正黑体_GBK"/>
        <charset val="134"/>
      </rPr>
      <t>元，需</t>
    </r>
    <r>
      <rPr>
        <sz val="12"/>
        <rFont val="方正黑体_GBK"/>
        <charset val="134"/>
      </rPr>
      <t>60</t>
    </r>
    <r>
      <rPr>
        <sz val="12"/>
        <rFont val="方正黑体_GBK"/>
        <charset val="134"/>
      </rPr>
      <t>万；建设一座</t>
    </r>
    <r>
      <rPr>
        <sz val="12"/>
        <rFont val="方正黑体_GBK"/>
        <charset val="134"/>
      </rPr>
      <t>50</t>
    </r>
    <r>
      <rPr>
        <sz val="12"/>
        <rFont val="方正黑体_GBK"/>
        <charset val="134"/>
      </rPr>
      <t>吨地磅（包括</t>
    </r>
    <r>
      <rPr>
        <sz val="12"/>
        <rFont val="方正黑体_GBK"/>
        <charset val="134"/>
      </rPr>
      <t>10</t>
    </r>
    <r>
      <rPr>
        <sz val="12"/>
        <rFont val="方正黑体_GBK"/>
        <charset val="134"/>
      </rPr>
      <t>平方米磅房），需</t>
    </r>
    <r>
      <rPr>
        <sz val="12"/>
        <rFont val="方正黑体_GBK"/>
        <charset val="134"/>
      </rPr>
      <t>7</t>
    </r>
    <r>
      <rPr>
        <sz val="12"/>
        <rFont val="方正黑体_GBK"/>
        <charset val="134"/>
      </rPr>
      <t>万元；建设</t>
    </r>
    <r>
      <rPr>
        <sz val="12"/>
        <rFont val="方正黑体_GBK"/>
        <charset val="134"/>
      </rPr>
      <t>80</t>
    </r>
    <r>
      <rPr>
        <sz val="12"/>
        <rFont val="方正黑体_GBK"/>
        <charset val="134"/>
      </rPr>
      <t>平方米红枣检测室（铺设电地暖，通自来水），需</t>
    </r>
    <r>
      <rPr>
        <sz val="12"/>
        <rFont val="方正黑体_GBK"/>
        <charset val="134"/>
      </rPr>
      <t>10</t>
    </r>
    <r>
      <rPr>
        <sz val="12"/>
        <rFont val="方正黑体_GBK"/>
        <charset val="134"/>
      </rPr>
      <t>万元；共补助资金</t>
    </r>
    <r>
      <rPr>
        <sz val="12"/>
        <rFont val="方正黑体_GBK"/>
        <charset val="134"/>
      </rPr>
      <t>77</t>
    </r>
    <r>
      <rPr>
        <sz val="12"/>
        <rFont val="方正黑体_GBK"/>
        <charset val="134"/>
      </rPr>
      <t>万元。红枣晾晒交易市场资产归村集体所有，由村委会统一管理，项目建成后，有效解决贫困户农作物晾晒、出售问题，提高贫困户收入。</t>
    </r>
  </si>
  <si>
    <t>通过晾晒，预计每公斤红枣可增加收入1元左右，户均每年增加2000元以上。</t>
  </si>
  <si>
    <t>伊敏江·伊卜拉依木</t>
  </si>
  <si>
    <t>防渗渠建设</t>
  </si>
  <si>
    <t>基本农田建设</t>
  </si>
  <si>
    <r>
      <rPr>
        <sz val="12"/>
        <rFont val="方正黑体_GBK"/>
        <charset val="134"/>
      </rPr>
      <t>为阿克提坎墩村新建斗渠1100米。（其中：1/2UD60型斗渠300米，每米280元，设计流量0.4m</t>
    </r>
    <r>
      <rPr>
        <sz val="12"/>
        <rFont val="宋体"/>
        <charset val="134"/>
      </rPr>
      <t>³</t>
    </r>
    <r>
      <rPr>
        <sz val="12"/>
        <rFont val="方正黑体_GBK"/>
        <charset val="134"/>
      </rPr>
      <t>/S，闸门4个，每个500元，过水桥2座，每座6000元，需资金9.8万；1/2UD80型斗渠800米，每米300元，设计流量0.6m</t>
    </r>
    <r>
      <rPr>
        <sz val="12"/>
        <rFont val="宋体"/>
        <charset val="134"/>
      </rPr>
      <t>³</t>
    </r>
    <r>
      <rPr>
        <sz val="12"/>
        <rFont val="方正黑体_GBK"/>
        <charset val="134"/>
      </rPr>
      <t>/S，闸门8个，每个500元，过水桥6座，每座6000元，需资金28万）共需资金37.8万元。</t>
    </r>
  </si>
  <si>
    <t>有效解决了贫困户及周边农户农业灌溉的需求和防渗功能，为扩大种植规模节约成本，预计户均每亩节约成本20-30元左右，资产归村集体所有。</t>
  </si>
  <si>
    <t>壮大村集体经济基础设施建设</t>
  </si>
  <si>
    <t>公共基础设施</t>
  </si>
  <si>
    <t>为壮大阿克提坎墩村村集体经济发展，计划新建服务区一处，完善配套基础设施：
1、场地平整需资金10万元；
2、地面硬化4000㎡，深度15cm,200元/㎡，需资金80万元；
3、新修过水桥1座，需资金20万元；
4、建设自来水管网，需资金8万元；
5、配备动力电（变压器、电杆、电缆），需资金15万元；</t>
  </si>
  <si>
    <t>该项目可有效带动30户贫困户及周边农户就业，并持续滚动，户均每年增加收入1000-5000元。同时可以每年可以增加村集体收入10000元左右。</t>
  </si>
  <si>
    <t>服务区建设</t>
  </si>
  <si>
    <r>
      <rPr>
        <sz val="12"/>
        <rFont val="方正黑体_GBK"/>
        <charset val="134"/>
      </rPr>
      <t>为壮大阿克提坎墩村村集体经济发展，计划新建服务区一处，完善配套基础设施：</t>
    </r>
    <r>
      <rPr>
        <sz val="12"/>
        <rFont val="方正黑体_GBK"/>
        <charset val="134"/>
      </rPr>
      <t xml:space="preserve">
1</t>
    </r>
    <r>
      <rPr>
        <sz val="12"/>
        <rFont val="方正黑体_GBK"/>
        <charset val="134"/>
      </rPr>
      <t>、修建围墙</t>
    </r>
    <r>
      <rPr>
        <sz val="12"/>
        <rFont val="方正黑体_GBK"/>
        <charset val="134"/>
      </rPr>
      <t>800m</t>
    </r>
    <r>
      <rPr>
        <sz val="12"/>
        <rFont val="方正黑体_GBK"/>
        <charset val="134"/>
      </rPr>
      <t>，高度</t>
    </r>
    <r>
      <rPr>
        <sz val="12"/>
        <rFont val="方正黑体_GBK"/>
        <charset val="134"/>
      </rPr>
      <t>2m</t>
    </r>
    <r>
      <rPr>
        <sz val="12"/>
        <rFont val="方正黑体_GBK"/>
        <charset val="134"/>
      </rPr>
      <t>，</t>
    </r>
    <r>
      <rPr>
        <sz val="12"/>
        <rFont val="方正黑体_GBK"/>
        <charset val="134"/>
      </rPr>
      <t>750</t>
    </r>
    <r>
      <rPr>
        <sz val="12"/>
        <rFont val="方正黑体_GBK"/>
        <charset val="134"/>
      </rPr>
      <t>元</t>
    </r>
    <r>
      <rPr>
        <sz val="12"/>
        <rFont val="方正黑体_GBK"/>
        <charset val="134"/>
      </rPr>
      <t>/m</t>
    </r>
    <r>
      <rPr>
        <sz val="12"/>
        <rFont val="方正黑体_GBK"/>
        <charset val="134"/>
      </rPr>
      <t>，需资金</t>
    </r>
    <r>
      <rPr>
        <sz val="12"/>
        <rFont val="方正黑体_GBK"/>
        <charset val="134"/>
      </rPr>
      <t>60</t>
    </r>
    <r>
      <rPr>
        <sz val="12"/>
        <rFont val="方正黑体_GBK"/>
        <charset val="134"/>
      </rPr>
      <t>万元；</t>
    </r>
    <r>
      <rPr>
        <sz val="12"/>
        <rFont val="方正黑体_GBK"/>
        <charset val="134"/>
      </rPr>
      <t xml:space="preserve">
2</t>
    </r>
    <r>
      <rPr>
        <sz val="12"/>
        <rFont val="方正黑体_GBK"/>
        <charset val="134"/>
      </rPr>
      <t>、大门进出口</t>
    </r>
    <r>
      <rPr>
        <sz val="12"/>
        <rFont val="方正黑体_GBK"/>
        <charset val="134"/>
      </rPr>
      <t>2</t>
    </r>
    <r>
      <rPr>
        <sz val="12"/>
        <rFont val="方正黑体_GBK"/>
        <charset val="134"/>
      </rPr>
      <t>个，建筑面积</t>
    </r>
    <r>
      <rPr>
        <sz val="12"/>
        <rFont val="方正黑体_GBK"/>
        <charset val="134"/>
      </rPr>
      <t>40</t>
    </r>
    <r>
      <rPr>
        <sz val="12"/>
        <rFont val="方正黑体_GBK"/>
        <charset val="134"/>
      </rPr>
      <t>㎡，</t>
    </r>
    <r>
      <rPr>
        <sz val="12"/>
        <rFont val="方正黑体_GBK"/>
        <charset val="134"/>
      </rPr>
      <t>500</t>
    </r>
    <r>
      <rPr>
        <sz val="12"/>
        <rFont val="方正黑体_GBK"/>
        <charset val="134"/>
      </rPr>
      <t>元</t>
    </r>
    <r>
      <rPr>
        <sz val="12"/>
        <rFont val="方正黑体_GBK"/>
        <charset val="134"/>
      </rPr>
      <t>/</t>
    </r>
    <r>
      <rPr>
        <sz val="12"/>
        <rFont val="方正黑体_GBK"/>
        <charset val="134"/>
      </rPr>
      <t>㎡，需资金</t>
    </r>
    <r>
      <rPr>
        <sz val="12"/>
        <rFont val="方正黑体_GBK"/>
        <charset val="134"/>
      </rPr>
      <t>2</t>
    </r>
    <r>
      <rPr>
        <sz val="12"/>
        <rFont val="方正黑体_GBK"/>
        <charset val="134"/>
      </rPr>
      <t>万元；</t>
    </r>
    <r>
      <rPr>
        <sz val="12"/>
        <rFont val="方正黑体_GBK"/>
        <charset val="134"/>
      </rPr>
      <t xml:space="preserve">
3</t>
    </r>
    <r>
      <rPr>
        <sz val="12"/>
        <rFont val="方正黑体_GBK"/>
        <charset val="134"/>
      </rPr>
      <t>、防冲撞设施</t>
    </r>
    <r>
      <rPr>
        <sz val="12"/>
        <rFont val="方正黑体_GBK"/>
        <charset val="134"/>
      </rPr>
      <t>2</t>
    </r>
    <r>
      <rPr>
        <sz val="12"/>
        <rFont val="方正黑体_GBK"/>
        <charset val="134"/>
      </rPr>
      <t>个，需资金</t>
    </r>
    <r>
      <rPr>
        <sz val="12"/>
        <rFont val="方正黑体_GBK"/>
        <charset val="134"/>
      </rPr>
      <t>2</t>
    </r>
    <r>
      <rPr>
        <sz val="12"/>
        <rFont val="方正黑体_GBK"/>
        <charset val="134"/>
      </rPr>
      <t>万元；</t>
    </r>
    <r>
      <rPr>
        <sz val="12"/>
        <rFont val="方正黑体_GBK"/>
        <charset val="134"/>
      </rPr>
      <t xml:space="preserve">
4</t>
    </r>
    <r>
      <rPr>
        <sz val="12"/>
        <rFont val="方正黑体_GBK"/>
        <charset val="134"/>
      </rPr>
      <t>、值班室</t>
    </r>
    <r>
      <rPr>
        <sz val="12"/>
        <rFont val="方正黑体_GBK"/>
        <charset val="134"/>
      </rPr>
      <t>1</t>
    </r>
    <r>
      <rPr>
        <sz val="12"/>
        <rFont val="方正黑体_GBK"/>
        <charset val="134"/>
      </rPr>
      <t>座</t>
    </r>
    <r>
      <rPr>
        <sz val="12"/>
        <rFont val="方正黑体_GBK"/>
        <charset val="134"/>
      </rPr>
      <t>20</t>
    </r>
    <r>
      <rPr>
        <sz val="12"/>
        <rFont val="方正黑体_GBK"/>
        <charset val="134"/>
      </rPr>
      <t>㎡，</t>
    </r>
    <r>
      <rPr>
        <sz val="12"/>
        <rFont val="方正黑体_GBK"/>
        <charset val="134"/>
      </rPr>
      <t>2000</t>
    </r>
    <r>
      <rPr>
        <sz val="12"/>
        <rFont val="方正黑体_GBK"/>
        <charset val="134"/>
      </rPr>
      <t>元</t>
    </r>
    <r>
      <rPr>
        <sz val="12"/>
        <rFont val="方正黑体_GBK"/>
        <charset val="134"/>
      </rPr>
      <t>/</t>
    </r>
    <r>
      <rPr>
        <sz val="12"/>
        <rFont val="方正黑体_GBK"/>
        <charset val="134"/>
      </rPr>
      <t>㎡，需要资金</t>
    </r>
    <r>
      <rPr>
        <sz val="12"/>
        <rFont val="方正黑体_GBK"/>
        <charset val="134"/>
      </rPr>
      <t>4</t>
    </r>
    <r>
      <rPr>
        <sz val="12"/>
        <rFont val="方正黑体_GBK"/>
        <charset val="134"/>
      </rPr>
      <t>万元；</t>
    </r>
    <r>
      <rPr>
        <sz val="12"/>
        <rFont val="方正黑体_GBK"/>
        <charset val="134"/>
      </rPr>
      <t xml:space="preserve">
5</t>
    </r>
    <r>
      <rPr>
        <sz val="12"/>
        <rFont val="方正黑体_GBK"/>
        <charset val="134"/>
      </rPr>
      <t>、新建门面房</t>
    </r>
    <r>
      <rPr>
        <sz val="12"/>
        <rFont val="方正黑体_GBK"/>
        <charset val="134"/>
      </rPr>
      <t>1000</t>
    </r>
    <r>
      <rPr>
        <sz val="12"/>
        <rFont val="方正黑体_GBK"/>
        <charset val="134"/>
      </rPr>
      <t>㎡，</t>
    </r>
    <r>
      <rPr>
        <sz val="12"/>
        <rFont val="方正黑体_GBK"/>
        <charset val="134"/>
      </rPr>
      <t>1200</t>
    </r>
    <r>
      <rPr>
        <sz val="12"/>
        <rFont val="方正黑体_GBK"/>
        <charset val="134"/>
      </rPr>
      <t>元</t>
    </r>
    <r>
      <rPr>
        <sz val="12"/>
        <rFont val="方正黑体_GBK"/>
        <charset val="134"/>
      </rPr>
      <t>/</t>
    </r>
    <r>
      <rPr>
        <sz val="12"/>
        <rFont val="方正黑体_GBK"/>
        <charset val="134"/>
      </rPr>
      <t>㎡，需资金</t>
    </r>
    <r>
      <rPr>
        <sz val="12"/>
        <rFont val="方正黑体_GBK"/>
        <charset val="134"/>
      </rPr>
      <t>120</t>
    </r>
    <r>
      <rPr>
        <sz val="12"/>
        <rFont val="方正黑体_GBK"/>
        <charset val="134"/>
      </rPr>
      <t>万元；资产归村集体所有，由村委会统一管理使用。</t>
    </r>
  </si>
  <si>
    <r>
      <rPr>
        <sz val="12"/>
        <rFont val="方正黑体_GBK"/>
        <charset val="134"/>
      </rPr>
      <t>为壮大阿克提坎墩村村集体经济发展，计划新建服务区一处，完善配套基础设施：</t>
    </r>
    <r>
      <rPr>
        <sz val="12"/>
        <rFont val="方正黑体_GBK"/>
        <charset val="134"/>
      </rPr>
      <t xml:space="preserve">
</t>
    </r>
    <r>
      <rPr>
        <sz val="12"/>
        <rFont val="方正黑体_GBK"/>
        <charset val="134"/>
      </rPr>
      <t>新建门面房</t>
    </r>
    <r>
      <rPr>
        <sz val="12"/>
        <rFont val="方正黑体_GBK"/>
        <charset val="134"/>
      </rPr>
      <t>2300</t>
    </r>
    <r>
      <rPr>
        <sz val="12"/>
        <rFont val="方正黑体_GBK"/>
        <charset val="134"/>
      </rPr>
      <t>㎡，</t>
    </r>
    <r>
      <rPr>
        <sz val="12"/>
        <rFont val="方正黑体_GBK"/>
        <charset val="134"/>
      </rPr>
      <t>1200</t>
    </r>
    <r>
      <rPr>
        <sz val="12"/>
        <rFont val="方正黑体_GBK"/>
        <charset val="134"/>
      </rPr>
      <t>元</t>
    </r>
    <r>
      <rPr>
        <sz val="12"/>
        <rFont val="方正黑体_GBK"/>
        <charset val="134"/>
      </rPr>
      <t>/</t>
    </r>
    <r>
      <rPr>
        <sz val="12"/>
        <rFont val="方正黑体_GBK"/>
        <charset val="134"/>
      </rPr>
      <t>㎡，需资金</t>
    </r>
    <r>
      <rPr>
        <sz val="12"/>
        <rFont val="方正黑体_GBK"/>
        <charset val="134"/>
      </rPr>
      <t>276</t>
    </r>
    <r>
      <rPr>
        <sz val="12"/>
        <rFont val="方正黑体_GBK"/>
        <charset val="134"/>
      </rPr>
      <t>万元；资产归村集体所有，由村委会统一管理使用。</t>
    </r>
  </si>
  <si>
    <t>阿克提坎墩乡阿克提坎墩村、托格拉克艾格勒村、伊斯克吾塔克村</t>
  </si>
  <si>
    <r>
      <rPr>
        <sz val="12"/>
        <rFont val="方正黑体_GBK"/>
        <charset val="134"/>
      </rPr>
      <t>为壮大村集体经济发展，计划新建门面房</t>
    </r>
    <r>
      <rPr>
        <sz val="12"/>
        <rFont val="方正黑体_GBK"/>
        <charset val="134"/>
      </rPr>
      <t>3</t>
    </r>
    <r>
      <rPr>
        <sz val="12"/>
        <rFont val="方正黑体_GBK"/>
        <charset val="134"/>
      </rPr>
      <t>个，每个门面房</t>
    </r>
    <r>
      <rPr>
        <sz val="12"/>
        <rFont val="方正黑体_GBK"/>
        <charset val="134"/>
      </rPr>
      <t>136</t>
    </r>
    <r>
      <rPr>
        <sz val="12"/>
        <rFont val="方正黑体_GBK"/>
        <charset val="134"/>
      </rPr>
      <t>平方米</t>
    </r>
    <r>
      <rPr>
        <sz val="12"/>
        <rFont val="方正黑体_GBK"/>
        <charset val="134"/>
      </rPr>
      <t>,</t>
    </r>
    <r>
      <rPr>
        <sz val="12"/>
        <rFont val="方正黑体_GBK"/>
        <charset val="134"/>
      </rPr>
      <t>每平方米</t>
    </r>
    <r>
      <rPr>
        <sz val="12"/>
        <rFont val="方正黑体_GBK"/>
        <charset val="134"/>
      </rPr>
      <t>2210</t>
    </r>
    <r>
      <rPr>
        <sz val="12"/>
        <rFont val="方正黑体_GBK"/>
        <charset val="134"/>
      </rPr>
      <t>元，共需资金</t>
    </r>
    <r>
      <rPr>
        <sz val="12"/>
        <rFont val="方正黑体_GBK"/>
        <charset val="134"/>
      </rPr>
      <t>90.168</t>
    </r>
    <r>
      <rPr>
        <sz val="12"/>
        <rFont val="方正黑体_GBK"/>
        <charset val="134"/>
      </rPr>
      <t>万元；资产归村集体所有，由村委会统一管理使用。</t>
    </r>
  </si>
  <si>
    <t>该项目可有效带动3户贫困户及周边农户就业，并持续滚动，户均每年增加收入1000-5000元。同时可以每年可以增加村集体收入10000元左右。</t>
  </si>
  <si>
    <t>配备治沙站基础设施</t>
  </si>
  <si>
    <t>其他-生态环境整治</t>
  </si>
  <si>
    <t>阿克提坎墩乡河东治沙站</t>
  </si>
  <si>
    <r>
      <rPr>
        <sz val="12"/>
        <rFont val="方正黑体_GBK"/>
        <charset val="134"/>
      </rPr>
      <t>为完善阿克提坎墩乡河东治沙站基础设施：</t>
    </r>
    <r>
      <rPr>
        <sz val="12"/>
        <rFont val="方正黑体_GBK"/>
        <charset val="134"/>
      </rPr>
      <t xml:space="preserve">
1</t>
    </r>
    <r>
      <rPr>
        <sz val="12"/>
        <rFont val="方正黑体_GBK"/>
        <charset val="134"/>
      </rPr>
      <t>、计划购买毛管</t>
    </r>
    <r>
      <rPr>
        <sz val="12"/>
        <rFont val="方正黑体_GBK"/>
        <charset val="134"/>
      </rPr>
      <t>2000</t>
    </r>
    <r>
      <rPr>
        <sz val="12"/>
        <rFont val="方正黑体_GBK"/>
        <charset val="134"/>
      </rPr>
      <t>捆，每捆</t>
    </r>
    <r>
      <rPr>
        <sz val="12"/>
        <rFont val="方正黑体_GBK"/>
        <charset val="134"/>
      </rPr>
      <t>200</t>
    </r>
    <r>
      <rPr>
        <sz val="12"/>
        <rFont val="方正黑体_GBK"/>
        <charset val="134"/>
      </rPr>
      <t>元，需资金</t>
    </r>
    <r>
      <rPr>
        <sz val="12"/>
        <rFont val="方正黑体_GBK"/>
        <charset val="134"/>
      </rPr>
      <t>40</t>
    </r>
    <r>
      <rPr>
        <sz val="12"/>
        <rFont val="方正黑体_GBK"/>
        <charset val="134"/>
      </rPr>
      <t>万元；</t>
    </r>
    <r>
      <rPr>
        <sz val="12"/>
        <rFont val="方正黑体_GBK"/>
        <charset val="134"/>
      </rPr>
      <t xml:space="preserve">
2</t>
    </r>
    <r>
      <rPr>
        <sz val="12"/>
        <rFont val="方正黑体_GBK"/>
        <charset val="134"/>
      </rPr>
      <t>、地面</t>
    </r>
    <r>
      <rPr>
        <sz val="12"/>
        <rFont val="方正黑体_GBK"/>
        <charset val="134"/>
      </rPr>
      <t>75</t>
    </r>
    <r>
      <rPr>
        <sz val="12"/>
        <rFont val="方正黑体_GBK"/>
        <charset val="134"/>
      </rPr>
      <t>公分粗管</t>
    </r>
    <r>
      <rPr>
        <sz val="12"/>
        <rFont val="方正黑体_GBK"/>
        <charset val="134"/>
      </rPr>
      <t>2800</t>
    </r>
    <r>
      <rPr>
        <sz val="12"/>
        <rFont val="方正黑体_GBK"/>
        <charset val="134"/>
      </rPr>
      <t>米，每米</t>
    </r>
    <r>
      <rPr>
        <sz val="12"/>
        <rFont val="方正黑体_GBK"/>
        <charset val="134"/>
      </rPr>
      <t>11</t>
    </r>
    <r>
      <rPr>
        <sz val="12"/>
        <rFont val="方正黑体_GBK"/>
        <charset val="134"/>
      </rPr>
      <t>元，需资金</t>
    </r>
    <r>
      <rPr>
        <sz val="12"/>
        <rFont val="方正黑体_GBK"/>
        <charset val="134"/>
      </rPr>
      <t>3.08</t>
    </r>
    <r>
      <rPr>
        <sz val="12"/>
        <rFont val="方正黑体_GBK"/>
        <charset val="134"/>
      </rPr>
      <t>万元；</t>
    </r>
    <r>
      <rPr>
        <sz val="12"/>
        <rFont val="方正黑体_GBK"/>
        <charset val="134"/>
      </rPr>
      <t xml:space="preserve">
3</t>
    </r>
    <r>
      <rPr>
        <sz val="12"/>
        <rFont val="方正黑体_GBK"/>
        <charset val="134"/>
      </rPr>
      <t>、地面</t>
    </r>
    <r>
      <rPr>
        <sz val="12"/>
        <rFont val="方正黑体_GBK"/>
        <charset val="134"/>
      </rPr>
      <t>75</t>
    </r>
    <r>
      <rPr>
        <sz val="12"/>
        <rFont val="方正黑体_GBK"/>
        <charset val="134"/>
      </rPr>
      <t>公分粗管接头</t>
    </r>
    <r>
      <rPr>
        <sz val="12"/>
        <rFont val="方正黑体_GBK"/>
        <charset val="134"/>
      </rPr>
      <t>2000</t>
    </r>
    <r>
      <rPr>
        <sz val="12"/>
        <rFont val="方正黑体_GBK"/>
        <charset val="134"/>
      </rPr>
      <t>个，每个</t>
    </r>
    <r>
      <rPr>
        <sz val="12"/>
        <rFont val="方正黑体_GBK"/>
        <charset val="134"/>
      </rPr>
      <t>15</t>
    </r>
    <r>
      <rPr>
        <sz val="12"/>
        <rFont val="方正黑体_GBK"/>
        <charset val="134"/>
      </rPr>
      <t>元，需资金</t>
    </r>
    <r>
      <rPr>
        <sz val="12"/>
        <rFont val="方正黑体_GBK"/>
        <charset val="134"/>
      </rPr>
      <t>3</t>
    </r>
    <r>
      <rPr>
        <sz val="12"/>
        <rFont val="方正黑体_GBK"/>
        <charset val="134"/>
      </rPr>
      <t>万元；</t>
    </r>
    <r>
      <rPr>
        <sz val="12"/>
        <rFont val="方正黑体_GBK"/>
        <charset val="134"/>
      </rPr>
      <t xml:space="preserve">
4</t>
    </r>
    <r>
      <rPr>
        <sz val="12"/>
        <rFont val="方正黑体_GBK"/>
        <charset val="134"/>
      </rPr>
      <t>、旁通</t>
    </r>
    <r>
      <rPr>
        <sz val="12"/>
        <rFont val="方正黑体_GBK"/>
        <charset val="134"/>
      </rPr>
      <t>10000</t>
    </r>
    <r>
      <rPr>
        <sz val="12"/>
        <rFont val="方正黑体_GBK"/>
        <charset val="134"/>
      </rPr>
      <t>个，旁通密封圈</t>
    </r>
    <r>
      <rPr>
        <sz val="12"/>
        <rFont val="方正黑体_GBK"/>
        <charset val="134"/>
      </rPr>
      <t>10000</t>
    </r>
    <r>
      <rPr>
        <sz val="12"/>
        <rFont val="方正黑体_GBK"/>
        <charset val="134"/>
      </rPr>
      <t>个，每个</t>
    </r>
    <r>
      <rPr>
        <sz val="12"/>
        <rFont val="方正黑体_GBK"/>
        <charset val="134"/>
      </rPr>
      <t>0.2</t>
    </r>
    <r>
      <rPr>
        <sz val="12"/>
        <rFont val="方正黑体_GBK"/>
        <charset val="134"/>
      </rPr>
      <t>元，需资金</t>
    </r>
    <r>
      <rPr>
        <sz val="12"/>
        <rFont val="方正黑体_GBK"/>
        <charset val="134"/>
      </rPr>
      <t>0.4</t>
    </r>
    <r>
      <rPr>
        <sz val="12"/>
        <rFont val="方正黑体_GBK"/>
        <charset val="134"/>
      </rPr>
      <t>万元；</t>
    </r>
    <r>
      <rPr>
        <sz val="12"/>
        <rFont val="方正黑体_GBK"/>
        <charset val="134"/>
      </rPr>
      <t xml:space="preserve">
5</t>
    </r>
    <r>
      <rPr>
        <sz val="12"/>
        <rFont val="方正黑体_GBK"/>
        <charset val="134"/>
      </rPr>
      <t>、毛管接头</t>
    </r>
    <r>
      <rPr>
        <sz val="12"/>
        <rFont val="方正黑体_GBK"/>
        <charset val="134"/>
      </rPr>
      <t>4000</t>
    </r>
    <r>
      <rPr>
        <sz val="12"/>
        <rFont val="方正黑体_GBK"/>
        <charset val="134"/>
      </rPr>
      <t>个，每个</t>
    </r>
    <r>
      <rPr>
        <sz val="12"/>
        <rFont val="方正黑体_GBK"/>
        <charset val="134"/>
      </rPr>
      <t>0.2</t>
    </r>
    <r>
      <rPr>
        <sz val="12"/>
        <rFont val="方正黑体_GBK"/>
        <charset val="134"/>
      </rPr>
      <t>元，需资金</t>
    </r>
    <r>
      <rPr>
        <sz val="12"/>
        <rFont val="方正黑体_GBK"/>
        <charset val="134"/>
      </rPr>
      <t>0.08</t>
    </r>
    <r>
      <rPr>
        <sz val="12"/>
        <rFont val="方正黑体_GBK"/>
        <charset val="134"/>
      </rPr>
      <t>万元；</t>
    </r>
    <r>
      <rPr>
        <sz val="12"/>
        <rFont val="方正黑体_GBK"/>
        <charset val="134"/>
      </rPr>
      <t xml:space="preserve">
6</t>
    </r>
    <r>
      <rPr>
        <sz val="12"/>
        <rFont val="方正黑体_GBK"/>
        <charset val="134"/>
      </rPr>
      <t>、细铁磁</t>
    </r>
    <r>
      <rPr>
        <sz val="12"/>
        <rFont val="方正黑体_GBK"/>
        <charset val="134"/>
      </rPr>
      <t>1000</t>
    </r>
    <r>
      <rPr>
        <sz val="12"/>
        <rFont val="方正黑体_GBK"/>
        <charset val="134"/>
      </rPr>
      <t>个，每个</t>
    </r>
    <r>
      <rPr>
        <sz val="12"/>
        <rFont val="方正黑体_GBK"/>
        <charset val="134"/>
      </rPr>
      <t>12</t>
    </r>
    <r>
      <rPr>
        <sz val="12"/>
        <rFont val="方正黑体_GBK"/>
        <charset val="134"/>
      </rPr>
      <t>元，需资金</t>
    </r>
    <r>
      <rPr>
        <sz val="12"/>
        <rFont val="方正黑体_GBK"/>
        <charset val="134"/>
      </rPr>
      <t>1.2</t>
    </r>
    <r>
      <rPr>
        <sz val="12"/>
        <rFont val="方正黑体_GBK"/>
        <charset val="134"/>
      </rPr>
      <t>万元；粗铁磁</t>
    </r>
    <r>
      <rPr>
        <sz val="12"/>
        <rFont val="方正黑体_GBK"/>
        <charset val="134"/>
      </rPr>
      <t>1000</t>
    </r>
    <r>
      <rPr>
        <sz val="12"/>
        <rFont val="方正黑体_GBK"/>
        <charset val="134"/>
      </rPr>
      <t>捆，每捆</t>
    </r>
    <r>
      <rPr>
        <sz val="12"/>
        <rFont val="方正黑体_GBK"/>
        <charset val="134"/>
      </rPr>
      <t>250</t>
    </r>
    <r>
      <rPr>
        <sz val="12"/>
        <rFont val="方正黑体_GBK"/>
        <charset val="134"/>
      </rPr>
      <t>元，需资金</t>
    </r>
    <r>
      <rPr>
        <sz val="12"/>
        <rFont val="方正黑体_GBK"/>
        <charset val="134"/>
      </rPr>
      <t>25</t>
    </r>
    <r>
      <rPr>
        <sz val="12"/>
        <rFont val="方正黑体_GBK"/>
        <charset val="134"/>
      </rPr>
      <t>万元；</t>
    </r>
    <r>
      <rPr>
        <sz val="12"/>
        <rFont val="方正黑体_GBK"/>
        <charset val="134"/>
      </rPr>
      <t xml:space="preserve">
7</t>
    </r>
    <r>
      <rPr>
        <sz val="12"/>
        <rFont val="方正黑体_GBK"/>
        <charset val="134"/>
      </rPr>
      <t>、胶带</t>
    </r>
    <r>
      <rPr>
        <sz val="12"/>
        <rFont val="方正黑体_GBK"/>
        <charset val="134"/>
      </rPr>
      <t>1000</t>
    </r>
    <r>
      <rPr>
        <sz val="12"/>
        <rFont val="方正黑体_GBK"/>
        <charset val="134"/>
      </rPr>
      <t>个，每个</t>
    </r>
    <r>
      <rPr>
        <sz val="12"/>
        <rFont val="方正黑体_GBK"/>
        <charset val="134"/>
      </rPr>
      <t>100</t>
    </r>
    <r>
      <rPr>
        <sz val="12"/>
        <rFont val="方正黑体_GBK"/>
        <charset val="134"/>
      </rPr>
      <t>元，需资金</t>
    </r>
    <r>
      <rPr>
        <sz val="12"/>
        <rFont val="方正黑体_GBK"/>
        <charset val="134"/>
      </rPr>
      <t>10</t>
    </r>
    <r>
      <rPr>
        <sz val="12"/>
        <rFont val="方正黑体_GBK"/>
        <charset val="134"/>
      </rPr>
      <t>万元；</t>
    </r>
    <r>
      <rPr>
        <sz val="12"/>
        <rFont val="方正黑体_GBK"/>
        <charset val="134"/>
      </rPr>
      <t xml:space="preserve">
8</t>
    </r>
    <r>
      <rPr>
        <sz val="12"/>
        <rFont val="方正黑体_GBK"/>
        <charset val="134"/>
      </rPr>
      <t>、化肥</t>
    </r>
    <r>
      <rPr>
        <sz val="12"/>
        <rFont val="方正黑体_GBK"/>
        <charset val="134"/>
      </rPr>
      <t>40</t>
    </r>
    <r>
      <rPr>
        <sz val="12"/>
        <rFont val="方正黑体_GBK"/>
        <charset val="134"/>
      </rPr>
      <t>吨（每袋</t>
    </r>
    <r>
      <rPr>
        <sz val="12"/>
        <rFont val="方正黑体_GBK"/>
        <charset val="134"/>
      </rPr>
      <t>20</t>
    </r>
    <r>
      <rPr>
        <sz val="12"/>
        <rFont val="方正黑体_GBK"/>
        <charset val="134"/>
      </rPr>
      <t>公斤，共需</t>
    </r>
    <r>
      <rPr>
        <sz val="12"/>
        <rFont val="方正黑体_GBK"/>
        <charset val="134"/>
      </rPr>
      <t>2000</t>
    </r>
    <r>
      <rPr>
        <sz val="12"/>
        <rFont val="方正黑体_GBK"/>
        <charset val="134"/>
      </rPr>
      <t>袋，每袋</t>
    </r>
    <r>
      <rPr>
        <sz val="12"/>
        <rFont val="方正黑体_GBK"/>
        <charset val="134"/>
      </rPr>
      <t>70</t>
    </r>
    <r>
      <rPr>
        <sz val="12"/>
        <rFont val="方正黑体_GBK"/>
        <charset val="134"/>
      </rPr>
      <t>元），需资金</t>
    </r>
    <r>
      <rPr>
        <sz val="12"/>
        <rFont val="方正黑体_GBK"/>
        <charset val="134"/>
      </rPr>
      <t>14</t>
    </r>
    <r>
      <rPr>
        <sz val="12"/>
        <rFont val="方正黑体_GBK"/>
        <charset val="134"/>
      </rPr>
      <t>万元；</t>
    </r>
    <r>
      <rPr>
        <sz val="12"/>
        <rFont val="方正黑体_GBK"/>
        <charset val="134"/>
      </rPr>
      <t xml:space="preserve">
9</t>
    </r>
    <r>
      <rPr>
        <sz val="12"/>
        <rFont val="方正黑体_GBK"/>
        <charset val="134"/>
      </rPr>
      <t>、新配备动力变压器一台，需资金</t>
    </r>
    <r>
      <rPr>
        <sz val="12"/>
        <rFont val="方正黑体_GBK"/>
        <charset val="134"/>
      </rPr>
      <t>1.5</t>
    </r>
    <r>
      <rPr>
        <sz val="12"/>
        <rFont val="方正黑体_GBK"/>
        <charset val="134"/>
      </rPr>
      <t>万元；</t>
    </r>
  </si>
  <si>
    <t>预计每年为防风治沙增加村集体经济5万元左右。</t>
  </si>
  <si>
    <t>灌溉水渠</t>
  </si>
  <si>
    <t>阿克提坎墩乡色格孜勒克希庞村</t>
  </si>
  <si>
    <r>
      <rPr>
        <sz val="12"/>
        <rFont val="方正黑体_GBK"/>
        <charset val="134"/>
      </rPr>
      <t>为色格孜勒克希庞村安装截水闸</t>
    </r>
    <r>
      <rPr>
        <sz val="12"/>
        <rFont val="方正黑体_GBK"/>
        <charset val="134"/>
      </rPr>
      <t>8</t>
    </r>
    <r>
      <rPr>
        <sz val="12"/>
        <rFont val="方正黑体_GBK"/>
        <charset val="134"/>
      </rPr>
      <t>个，每个</t>
    </r>
    <r>
      <rPr>
        <sz val="12"/>
        <rFont val="方正黑体_GBK"/>
        <charset val="134"/>
      </rPr>
      <t>5</t>
    </r>
    <r>
      <rPr>
        <sz val="12"/>
        <rFont val="方正黑体_GBK"/>
        <charset val="134"/>
      </rPr>
      <t>万，需资金</t>
    </r>
    <r>
      <rPr>
        <sz val="12"/>
        <rFont val="方正黑体_GBK"/>
        <charset val="134"/>
      </rPr>
      <t>40</t>
    </r>
    <r>
      <rPr>
        <sz val="12"/>
        <rFont val="方正黑体_GBK"/>
        <charset val="134"/>
      </rPr>
      <t>万。</t>
    </r>
  </si>
  <si>
    <t>项目实施后，解决10户贫困户及周边农户农业灌溉的需求，解决防渗功能，为扩大种植规模节约成本，预计户均每亩节约成本20-30元左右，资产归村集体所有。</t>
  </si>
  <si>
    <t>标准化养殖小区配套设备</t>
  </si>
  <si>
    <t>阿克提坎墩乡托格拉克艾格勒村</t>
  </si>
  <si>
    <t>计划为阿克提坎墩乡标准化养殖小区配套公共基础设施：
1、采购自走式青贮饲料收获机（参数：结构形式：自走式；质量≥6100kg;额定功率≥161.8kw；额定转速≥2200r/min；双圆盘，割幅≥2200mm，每台45万元。
2、50吨地磅1台，需资金6万元。
3、焚烧炉1台（处理量＞30kg/h），需资金6.5万元。
4、为标准化养殖小区安装监控设备（包括后备电源）1套，需资金10万元。监控设备归村委会所有，村委会统一管理。</t>
  </si>
  <si>
    <t>贫困户可优先在养殖小区享受先进的基础设施，户均增收500元左右。</t>
  </si>
  <si>
    <t>太阳能防虫灯</t>
  </si>
  <si>
    <r>
      <rPr>
        <sz val="12"/>
        <rFont val="方正黑体_GBK"/>
        <charset val="134"/>
      </rPr>
      <t>购买</t>
    </r>
    <r>
      <rPr>
        <sz val="12"/>
        <rFont val="方正黑体_GBK"/>
        <charset val="134"/>
      </rPr>
      <t>150</t>
    </r>
    <r>
      <rPr>
        <sz val="12"/>
        <rFont val="方正黑体_GBK"/>
        <charset val="134"/>
      </rPr>
      <t>盏太阳能防虫灯（型号为</t>
    </r>
    <r>
      <rPr>
        <sz val="12"/>
        <rFont val="方正黑体_GBK"/>
        <charset val="134"/>
      </rPr>
      <t>WH-JS</t>
    </r>
    <r>
      <rPr>
        <sz val="12"/>
        <rFont val="方正黑体_GBK"/>
        <charset val="134"/>
      </rPr>
      <t>），（参数：</t>
    </r>
    <r>
      <rPr>
        <sz val="12"/>
        <rFont val="方正黑体_GBK"/>
        <charset val="134"/>
      </rPr>
      <t>1</t>
    </r>
    <r>
      <rPr>
        <sz val="12"/>
        <rFont val="方正黑体_GBK"/>
        <charset val="134"/>
      </rPr>
      <t>、执行《植物保护机械</t>
    </r>
    <r>
      <rPr>
        <sz val="12"/>
        <rFont val="方正黑体_GBK"/>
        <charset val="134"/>
      </rPr>
      <t xml:space="preserve"> </t>
    </r>
    <r>
      <rPr>
        <sz val="12"/>
        <rFont val="方正黑体_GBK"/>
        <charset val="134"/>
      </rPr>
      <t>频振式杀虫灯》国家标准</t>
    </r>
    <r>
      <rPr>
        <sz val="12"/>
        <rFont val="方正黑体_GBK"/>
        <charset val="134"/>
      </rPr>
      <t>GB/T 24689.2-2009 (</t>
    </r>
    <r>
      <rPr>
        <sz val="12"/>
        <rFont val="方正黑体_GBK"/>
        <charset val="134"/>
      </rPr>
      <t>国家农机具质量监督检验中心检测检验报告</t>
    </r>
    <r>
      <rPr>
        <sz val="12"/>
        <rFont val="方正黑体_GBK"/>
        <charset val="134"/>
      </rPr>
      <t>)</t>
    </r>
    <r>
      <rPr>
        <sz val="12"/>
        <rFont val="方正黑体_GBK"/>
        <charset val="134"/>
      </rPr>
      <t>；</t>
    </r>
    <r>
      <rPr>
        <sz val="12"/>
        <rFont val="方正黑体_GBK"/>
        <charset val="134"/>
      </rPr>
      <t>2</t>
    </r>
    <r>
      <rPr>
        <sz val="12"/>
        <rFont val="方正黑体_GBK"/>
        <charset val="134"/>
      </rPr>
      <t>、杀虫灯灯体外形四方形，颜色：黄色；接虫装置用接虫桶，</t>
    </r>
    <r>
      <rPr>
        <sz val="12"/>
        <rFont val="方正黑体_GBK"/>
        <charset val="134"/>
      </rPr>
      <t>3</t>
    </r>
    <r>
      <rPr>
        <sz val="12"/>
        <rFont val="方正黑体_GBK"/>
        <charset val="134"/>
      </rPr>
      <t>、</t>
    </r>
    <r>
      <rPr>
        <sz val="12"/>
        <rFont val="方正黑体_GBK"/>
        <charset val="134"/>
      </rPr>
      <t>LED</t>
    </r>
    <r>
      <rPr>
        <sz val="12"/>
        <rFont val="方正黑体_GBK"/>
        <charset val="134"/>
      </rPr>
      <t>灯管功率</t>
    </r>
    <r>
      <rPr>
        <sz val="12"/>
        <rFont val="方正黑体_GBK"/>
        <charset val="134"/>
      </rPr>
      <t>8W</t>
    </r>
    <r>
      <rPr>
        <sz val="12"/>
        <rFont val="方正黑体_GBK"/>
        <charset val="134"/>
      </rPr>
      <t>；长度</t>
    </r>
    <r>
      <rPr>
        <sz val="12"/>
        <rFont val="方正黑体_GBK"/>
        <charset val="134"/>
      </rPr>
      <t>≥400MM;4</t>
    </r>
    <r>
      <rPr>
        <sz val="12"/>
        <rFont val="方正黑体_GBK"/>
        <charset val="134"/>
      </rPr>
      <t>、整灯功率</t>
    </r>
    <r>
      <rPr>
        <sz val="12"/>
        <rFont val="方正黑体_GBK"/>
        <charset val="134"/>
      </rPr>
      <t>≤35W</t>
    </r>
    <r>
      <rPr>
        <sz val="12"/>
        <rFont val="方正黑体_GBK"/>
        <charset val="134"/>
      </rPr>
      <t>；</t>
    </r>
    <r>
      <rPr>
        <sz val="12"/>
        <rFont val="方正黑体_GBK"/>
        <charset val="134"/>
      </rPr>
      <t>5</t>
    </r>
    <r>
      <rPr>
        <sz val="12"/>
        <rFont val="方正黑体_GBK"/>
        <charset val="134"/>
      </rPr>
      <t>、灯体高度：</t>
    </r>
    <r>
      <rPr>
        <sz val="12"/>
        <rFont val="方正黑体_GBK"/>
        <charset val="134"/>
      </rPr>
      <t>3000mm</t>
    </r>
    <r>
      <rPr>
        <sz val="12"/>
        <rFont val="方正黑体_GBK"/>
        <charset val="134"/>
      </rPr>
      <t>；</t>
    </r>
    <r>
      <rPr>
        <sz val="12"/>
        <rFont val="方正黑体_GBK"/>
        <charset val="134"/>
      </rPr>
      <t>6</t>
    </r>
    <r>
      <rPr>
        <sz val="12"/>
        <rFont val="方正黑体_GBK"/>
        <charset val="134"/>
      </rPr>
      <t>、太阳能电池组件功率</t>
    </r>
    <r>
      <rPr>
        <sz val="12"/>
        <rFont val="方正黑体_GBK"/>
        <charset val="134"/>
      </rPr>
      <t>:40Wp</t>
    </r>
    <r>
      <rPr>
        <sz val="12"/>
        <rFont val="方正黑体_GBK"/>
        <charset val="134"/>
      </rPr>
      <t>；</t>
    </r>
    <r>
      <rPr>
        <sz val="12"/>
        <rFont val="方正黑体_GBK"/>
        <charset val="134"/>
      </rPr>
      <t>7</t>
    </r>
    <r>
      <rPr>
        <sz val="12"/>
        <rFont val="方正黑体_GBK"/>
        <charset val="134"/>
      </rPr>
      <t>、蓄电池：</t>
    </r>
    <r>
      <rPr>
        <sz val="12"/>
        <rFont val="方正黑体_GBK"/>
        <charset val="134"/>
      </rPr>
      <t>DC12V 24Ah/</t>
    </r>
    <r>
      <rPr>
        <sz val="12"/>
        <rFont val="方正黑体_GBK"/>
        <charset val="134"/>
      </rPr>
      <t>免维护</t>
    </r>
    <r>
      <rPr>
        <sz val="12"/>
        <rFont val="方正黑体_GBK"/>
        <charset val="134"/>
      </rPr>
      <t>,</t>
    </r>
    <r>
      <rPr>
        <sz val="12"/>
        <rFont val="方正黑体_GBK"/>
        <charset val="134"/>
      </rPr>
      <t>电池放太阳能电池板下方</t>
    </r>
    <r>
      <rPr>
        <sz val="12"/>
        <rFont val="方正黑体_GBK"/>
        <charset val="134"/>
      </rPr>
      <t>,</t>
    </r>
    <r>
      <rPr>
        <sz val="12"/>
        <rFont val="方正黑体_GBK"/>
        <charset val="134"/>
      </rPr>
      <t>有防盗锁，每盏</t>
    </r>
    <r>
      <rPr>
        <sz val="12"/>
        <rFont val="方正黑体_GBK"/>
        <charset val="134"/>
      </rPr>
      <t>1700</t>
    </r>
    <r>
      <rPr>
        <sz val="12"/>
        <rFont val="方正黑体_GBK"/>
        <charset val="134"/>
      </rPr>
      <t>元，每户一盏，需要资金</t>
    </r>
    <r>
      <rPr>
        <sz val="12"/>
        <rFont val="方正黑体_GBK"/>
        <charset val="134"/>
      </rPr>
      <t>25.5</t>
    </r>
    <r>
      <rPr>
        <sz val="12"/>
        <rFont val="方正黑体_GBK"/>
        <charset val="134"/>
      </rPr>
      <t>万元，</t>
    </r>
    <r>
      <rPr>
        <sz val="12"/>
        <rFont val="方正黑体_GBK"/>
        <charset val="134"/>
      </rPr>
      <t>150</t>
    </r>
    <r>
      <rPr>
        <sz val="12"/>
        <rFont val="方正黑体_GBK"/>
        <charset val="134"/>
      </rPr>
      <t>户贫困户受益。</t>
    </r>
  </si>
  <si>
    <t>有效减少了有机枣园病虫害的侵袭，户均每亩地节约成本20-30元。</t>
  </si>
  <si>
    <t>林果机械</t>
  </si>
  <si>
    <r>
      <rPr>
        <sz val="12"/>
        <rFont val="方正黑体_GBK"/>
        <charset val="134"/>
      </rPr>
      <t>购买座驾式红枣捡拾机</t>
    </r>
    <r>
      <rPr>
        <sz val="12"/>
        <rFont val="方正黑体_GBK"/>
        <charset val="134"/>
      </rPr>
      <t>2</t>
    </r>
    <r>
      <rPr>
        <sz val="12"/>
        <rFont val="方正黑体_GBK"/>
        <charset val="134"/>
      </rPr>
      <t>台。（功率</t>
    </r>
    <r>
      <rPr>
        <sz val="12"/>
        <rFont val="方正黑体_GBK"/>
        <charset val="134"/>
      </rPr>
      <t>≥14.7kw</t>
    </r>
    <r>
      <rPr>
        <sz val="12"/>
        <rFont val="方正黑体_GBK"/>
        <charset val="134"/>
      </rPr>
      <t>；外形尺寸</t>
    </r>
    <r>
      <rPr>
        <sz val="12"/>
        <rFont val="方正黑体_GBK"/>
        <charset val="134"/>
      </rPr>
      <t>2100*1200*1400</t>
    </r>
    <r>
      <rPr>
        <sz val="12"/>
        <rFont val="方正黑体_GBK"/>
        <charset val="134"/>
      </rPr>
      <t>）每台</t>
    </r>
    <r>
      <rPr>
        <sz val="12"/>
        <rFont val="方正黑体_GBK"/>
        <charset val="134"/>
      </rPr>
      <t>3.9</t>
    </r>
    <r>
      <rPr>
        <sz val="12"/>
        <rFont val="方正黑体_GBK"/>
        <charset val="134"/>
      </rPr>
      <t>万元，用于贫困户采收红枣使用，由村委会统一管理。需资金</t>
    </r>
    <r>
      <rPr>
        <sz val="12"/>
        <rFont val="方正黑体_GBK"/>
        <charset val="134"/>
      </rPr>
      <t>7.8</t>
    </r>
    <r>
      <rPr>
        <sz val="12"/>
        <rFont val="方正黑体_GBK"/>
        <charset val="134"/>
      </rPr>
      <t>万元，</t>
    </r>
    <r>
      <rPr>
        <sz val="12"/>
        <rFont val="方正黑体_GBK"/>
        <charset val="134"/>
      </rPr>
      <t>181</t>
    </r>
    <r>
      <rPr>
        <sz val="12"/>
        <rFont val="方正黑体_GBK"/>
        <charset val="134"/>
      </rPr>
      <t>户贫困户受益。</t>
    </r>
  </si>
  <si>
    <t>可快速有效的捡拾红枣，减少劳动力的开支，户均每亩地节约成本50元。</t>
  </si>
  <si>
    <t>自来水井改造</t>
  </si>
  <si>
    <r>
      <rPr>
        <sz val="12"/>
        <rFont val="方正黑体_GBK"/>
        <charset val="134"/>
      </rPr>
      <t>为托格拉克艾格勒村改造自来水检查井</t>
    </r>
    <r>
      <rPr>
        <sz val="12"/>
        <rFont val="方正黑体_GBK"/>
        <charset val="134"/>
      </rPr>
      <t>80</t>
    </r>
    <r>
      <rPr>
        <sz val="12"/>
        <rFont val="方正黑体_GBK"/>
        <charset val="134"/>
      </rPr>
      <t>眼。（基井改造高度</t>
    </r>
    <r>
      <rPr>
        <sz val="12"/>
        <rFont val="方正黑体_GBK"/>
        <charset val="134"/>
      </rPr>
      <t>1.5m</t>
    </r>
    <r>
      <rPr>
        <sz val="12"/>
        <rFont val="方正黑体_GBK"/>
        <charset val="134"/>
      </rPr>
      <t>，井盖直径</t>
    </r>
    <r>
      <rPr>
        <sz val="12"/>
        <rFont val="方正黑体_GBK"/>
        <charset val="134"/>
      </rPr>
      <t>78cm</t>
    </r>
    <r>
      <rPr>
        <sz val="12"/>
        <rFont val="方正黑体_GBK"/>
        <charset val="134"/>
      </rPr>
      <t>），每口改造资金需</t>
    </r>
    <r>
      <rPr>
        <sz val="12"/>
        <rFont val="方正黑体_GBK"/>
        <charset val="134"/>
      </rPr>
      <t>1500</t>
    </r>
    <r>
      <rPr>
        <sz val="12"/>
        <rFont val="方正黑体_GBK"/>
        <charset val="134"/>
      </rPr>
      <t>元，共需</t>
    </r>
    <r>
      <rPr>
        <sz val="12"/>
        <rFont val="方正黑体_GBK"/>
        <charset val="134"/>
      </rPr>
      <t>12</t>
    </r>
    <r>
      <rPr>
        <sz val="12"/>
        <rFont val="方正黑体_GBK"/>
        <charset val="134"/>
      </rPr>
      <t>万元。</t>
    </r>
  </si>
  <si>
    <t>为广大农户带来便捷的同时，户均节约成本20元左右。</t>
  </si>
  <si>
    <t>标准化养殖小区基础设施建设</t>
  </si>
  <si>
    <r>
      <rPr>
        <sz val="12"/>
        <rFont val="方正黑体_GBK"/>
        <charset val="134"/>
      </rPr>
      <t>为托格拉克艾格勒村完善</t>
    </r>
    <r>
      <rPr>
        <sz val="12"/>
        <rFont val="方正黑体_GBK"/>
        <charset val="134"/>
      </rPr>
      <t>2</t>
    </r>
    <r>
      <rPr>
        <sz val="12"/>
        <rFont val="方正黑体_GBK"/>
        <charset val="134"/>
      </rPr>
      <t>期养殖小区配套基础设施：</t>
    </r>
    <r>
      <rPr>
        <sz val="12"/>
        <rFont val="方正黑体_GBK"/>
        <charset val="134"/>
      </rPr>
      <t xml:space="preserve">
1</t>
    </r>
    <r>
      <rPr>
        <sz val="12"/>
        <rFont val="方正黑体_GBK"/>
        <charset val="134"/>
      </rPr>
      <t>、铺设砂石路</t>
    </r>
    <r>
      <rPr>
        <sz val="12"/>
        <rFont val="方正黑体_GBK"/>
        <charset val="134"/>
      </rPr>
      <t>0.55</t>
    </r>
    <r>
      <rPr>
        <sz val="12"/>
        <rFont val="方正黑体_GBK"/>
        <charset val="134"/>
      </rPr>
      <t>公里、路宽</t>
    </r>
    <r>
      <rPr>
        <sz val="12"/>
        <rFont val="方正黑体_GBK"/>
        <charset val="134"/>
      </rPr>
      <t>6</t>
    </r>
    <r>
      <rPr>
        <sz val="12"/>
        <rFont val="方正黑体_GBK"/>
        <charset val="134"/>
      </rPr>
      <t>米、铺垫砂石料厚</t>
    </r>
    <r>
      <rPr>
        <sz val="12"/>
        <rFont val="方正黑体_GBK"/>
        <charset val="134"/>
      </rPr>
      <t>0.30</t>
    </r>
    <r>
      <rPr>
        <sz val="12"/>
        <rFont val="方正黑体_GBK"/>
        <charset val="134"/>
      </rPr>
      <t>米，每公里</t>
    </r>
    <r>
      <rPr>
        <sz val="12"/>
        <rFont val="方正黑体_GBK"/>
        <charset val="134"/>
      </rPr>
      <t>15</t>
    </r>
    <r>
      <rPr>
        <sz val="12"/>
        <rFont val="方正黑体_GBK"/>
        <charset val="134"/>
      </rPr>
      <t>万元，需要资金</t>
    </r>
    <r>
      <rPr>
        <sz val="12"/>
        <rFont val="方正黑体_GBK"/>
        <charset val="134"/>
      </rPr>
      <t>8.25</t>
    </r>
    <r>
      <rPr>
        <sz val="12"/>
        <rFont val="方正黑体_GBK"/>
        <charset val="134"/>
      </rPr>
      <t>万元；</t>
    </r>
    <r>
      <rPr>
        <sz val="12"/>
        <rFont val="方正黑体_GBK"/>
        <charset val="134"/>
      </rPr>
      <t xml:space="preserve">
2</t>
    </r>
    <r>
      <rPr>
        <sz val="12"/>
        <rFont val="方正黑体_GBK"/>
        <charset val="134"/>
      </rPr>
      <t>、土地平整需</t>
    </r>
    <r>
      <rPr>
        <sz val="12"/>
        <rFont val="方正黑体_GBK"/>
        <charset val="134"/>
      </rPr>
      <t>2</t>
    </r>
    <r>
      <rPr>
        <sz val="12"/>
        <rFont val="方正黑体_GBK"/>
        <charset val="134"/>
      </rPr>
      <t>万元，回填</t>
    </r>
    <r>
      <rPr>
        <sz val="12"/>
        <rFont val="方正黑体_GBK"/>
        <charset val="134"/>
      </rPr>
      <t>3000</t>
    </r>
    <r>
      <rPr>
        <sz val="12"/>
        <rFont val="方正黑体_GBK"/>
        <charset val="134"/>
      </rPr>
      <t>方砂石料需</t>
    </r>
    <r>
      <rPr>
        <sz val="12"/>
        <rFont val="方正黑体_GBK"/>
        <charset val="134"/>
      </rPr>
      <t>2.5</t>
    </r>
    <r>
      <rPr>
        <sz val="12"/>
        <rFont val="方正黑体_GBK"/>
        <charset val="134"/>
      </rPr>
      <t>万元，共需资金</t>
    </r>
    <r>
      <rPr>
        <sz val="12"/>
        <rFont val="方正黑体_GBK"/>
        <charset val="134"/>
      </rPr>
      <t>4.5</t>
    </r>
    <r>
      <rPr>
        <sz val="12"/>
        <rFont val="方正黑体_GBK"/>
        <charset val="134"/>
      </rPr>
      <t>万元；</t>
    </r>
    <r>
      <rPr>
        <sz val="12"/>
        <rFont val="方正黑体_GBK"/>
        <charset val="134"/>
      </rPr>
      <t xml:space="preserve">  
3</t>
    </r>
    <r>
      <rPr>
        <sz val="12"/>
        <rFont val="方正黑体_GBK"/>
        <charset val="134"/>
      </rPr>
      <t>、新建围栏</t>
    </r>
    <r>
      <rPr>
        <sz val="12"/>
        <rFont val="方正黑体_GBK"/>
        <charset val="134"/>
      </rPr>
      <t>500</t>
    </r>
    <r>
      <rPr>
        <sz val="12"/>
        <rFont val="方正黑体_GBK"/>
        <charset val="134"/>
      </rPr>
      <t>米，每米</t>
    </r>
    <r>
      <rPr>
        <sz val="12"/>
        <rFont val="方正黑体_GBK"/>
        <charset val="134"/>
      </rPr>
      <t>200</t>
    </r>
    <r>
      <rPr>
        <sz val="12"/>
        <rFont val="方正黑体_GBK"/>
        <charset val="134"/>
      </rPr>
      <t>元，需资金</t>
    </r>
    <r>
      <rPr>
        <sz val="12"/>
        <rFont val="方正黑体_GBK"/>
        <charset val="134"/>
      </rPr>
      <t>10</t>
    </r>
    <r>
      <rPr>
        <sz val="12"/>
        <rFont val="方正黑体_GBK"/>
        <charset val="134"/>
      </rPr>
      <t>万元；</t>
    </r>
    <r>
      <rPr>
        <sz val="12"/>
        <rFont val="方正黑体_GBK"/>
        <charset val="134"/>
      </rPr>
      <t xml:space="preserve">
4</t>
    </r>
    <r>
      <rPr>
        <sz val="12"/>
        <rFont val="方正黑体_GBK"/>
        <charset val="134"/>
      </rPr>
      <t>、新配备动力电（变压器、电杆、电缆），需资金</t>
    </r>
    <r>
      <rPr>
        <sz val="12"/>
        <rFont val="方正黑体_GBK"/>
        <charset val="134"/>
      </rPr>
      <t>15</t>
    </r>
    <r>
      <rPr>
        <sz val="12"/>
        <rFont val="方正黑体_GBK"/>
        <charset val="134"/>
      </rPr>
      <t>万元；</t>
    </r>
    <r>
      <rPr>
        <sz val="12"/>
        <rFont val="方正黑体_GBK"/>
        <charset val="134"/>
      </rPr>
      <t xml:space="preserve">
5</t>
    </r>
    <r>
      <rPr>
        <sz val="12"/>
        <rFont val="方正黑体_GBK"/>
        <charset val="134"/>
      </rPr>
      <t>、、大门：建筑面积</t>
    </r>
    <r>
      <rPr>
        <sz val="12"/>
        <rFont val="方正黑体_GBK"/>
        <charset val="134"/>
      </rPr>
      <t>18</t>
    </r>
    <r>
      <rPr>
        <sz val="12"/>
        <rFont val="方正黑体_GBK"/>
        <charset val="134"/>
      </rPr>
      <t>平米，</t>
    </r>
    <r>
      <rPr>
        <sz val="12"/>
        <rFont val="方正黑体_GBK"/>
        <charset val="134"/>
      </rPr>
      <t>600</t>
    </r>
    <r>
      <rPr>
        <sz val="12"/>
        <rFont val="方正黑体_GBK"/>
        <charset val="134"/>
      </rPr>
      <t>元</t>
    </r>
    <r>
      <rPr>
        <sz val="12"/>
        <rFont val="方正黑体_GBK"/>
        <charset val="134"/>
      </rPr>
      <t>/</t>
    </r>
    <r>
      <rPr>
        <sz val="12"/>
        <rFont val="方正黑体_GBK"/>
        <charset val="134"/>
      </rPr>
      <t>平米，需要资金</t>
    </r>
    <r>
      <rPr>
        <sz val="12"/>
        <rFont val="方正黑体_GBK"/>
        <charset val="134"/>
      </rPr>
      <t>1.08</t>
    </r>
    <r>
      <rPr>
        <sz val="12"/>
        <rFont val="方正黑体_GBK"/>
        <charset val="134"/>
      </rPr>
      <t>万元；</t>
    </r>
    <r>
      <rPr>
        <sz val="12"/>
        <rFont val="方正黑体_GBK"/>
        <charset val="134"/>
      </rPr>
      <t xml:space="preserve">                                       
6</t>
    </r>
    <r>
      <rPr>
        <sz val="12"/>
        <rFont val="方正黑体_GBK"/>
        <charset val="134"/>
      </rPr>
      <t>、技术服务室</t>
    </r>
    <r>
      <rPr>
        <sz val="12"/>
        <rFont val="方正黑体_GBK"/>
        <charset val="134"/>
      </rPr>
      <t>88</t>
    </r>
    <r>
      <rPr>
        <sz val="12"/>
        <rFont val="方正黑体_GBK"/>
        <charset val="134"/>
      </rPr>
      <t>平方米，每平方米</t>
    </r>
    <r>
      <rPr>
        <sz val="12"/>
        <rFont val="方正黑体_GBK"/>
        <charset val="134"/>
      </rPr>
      <t>1300</t>
    </r>
    <r>
      <rPr>
        <sz val="12"/>
        <rFont val="方正黑体_GBK"/>
        <charset val="134"/>
      </rPr>
      <t>元，需要</t>
    </r>
    <r>
      <rPr>
        <sz val="12"/>
        <rFont val="方正黑体_GBK"/>
        <charset val="134"/>
      </rPr>
      <t>11.44</t>
    </r>
    <r>
      <rPr>
        <sz val="12"/>
        <rFont val="方正黑体_GBK"/>
        <charset val="134"/>
      </rPr>
      <t>万元；</t>
    </r>
    <r>
      <rPr>
        <sz val="12"/>
        <rFont val="方正黑体_GBK"/>
        <charset val="134"/>
      </rPr>
      <t xml:space="preserve">                                             
7</t>
    </r>
    <r>
      <rPr>
        <sz val="12"/>
        <rFont val="方正黑体_GBK"/>
        <charset val="134"/>
      </rPr>
      <t>、配种改良室</t>
    </r>
    <r>
      <rPr>
        <sz val="12"/>
        <rFont val="方正黑体_GBK"/>
        <charset val="134"/>
      </rPr>
      <t>77</t>
    </r>
    <r>
      <rPr>
        <sz val="12"/>
        <rFont val="方正黑体_GBK"/>
        <charset val="134"/>
      </rPr>
      <t>平方米，每平方米</t>
    </r>
    <r>
      <rPr>
        <sz val="12"/>
        <rFont val="方正黑体_GBK"/>
        <charset val="134"/>
      </rPr>
      <t>1300</t>
    </r>
    <r>
      <rPr>
        <sz val="12"/>
        <rFont val="方正黑体_GBK"/>
        <charset val="134"/>
      </rPr>
      <t>元，需要</t>
    </r>
    <r>
      <rPr>
        <sz val="12"/>
        <rFont val="方正黑体_GBK"/>
        <charset val="134"/>
      </rPr>
      <t>10.01</t>
    </r>
    <r>
      <rPr>
        <sz val="12"/>
        <rFont val="方正黑体_GBK"/>
        <charset val="134"/>
      </rPr>
      <t>万元；</t>
    </r>
    <r>
      <rPr>
        <sz val="12"/>
        <rFont val="方正黑体_GBK"/>
        <charset val="134"/>
      </rPr>
      <t xml:space="preserve">                                         
8</t>
    </r>
    <r>
      <rPr>
        <sz val="12"/>
        <rFont val="方正黑体_GBK"/>
        <charset val="134"/>
      </rPr>
      <t>、药浴池一座，</t>
    </r>
    <r>
      <rPr>
        <sz val="12"/>
        <rFont val="方正黑体_GBK"/>
        <charset val="134"/>
      </rPr>
      <t>20</t>
    </r>
    <r>
      <rPr>
        <sz val="12"/>
        <rFont val="方正黑体_GBK"/>
        <charset val="134"/>
      </rPr>
      <t>平方米，每平方米</t>
    </r>
    <r>
      <rPr>
        <sz val="12"/>
        <rFont val="方正黑体_GBK"/>
        <charset val="134"/>
      </rPr>
      <t>850</t>
    </r>
    <r>
      <rPr>
        <sz val="12"/>
        <rFont val="方正黑体_GBK"/>
        <charset val="134"/>
      </rPr>
      <t>元，需要</t>
    </r>
    <r>
      <rPr>
        <sz val="12"/>
        <rFont val="方正黑体_GBK"/>
        <charset val="134"/>
      </rPr>
      <t>3.06</t>
    </r>
    <r>
      <rPr>
        <sz val="12"/>
        <rFont val="方正黑体_GBK"/>
        <charset val="134"/>
      </rPr>
      <t>万元；</t>
    </r>
    <r>
      <rPr>
        <sz val="12"/>
        <rFont val="方正黑体_GBK"/>
        <charset val="134"/>
      </rPr>
      <t xml:space="preserve">                                                                                                                                         9</t>
    </r>
    <r>
      <rPr>
        <sz val="12"/>
        <rFont val="方正黑体_GBK"/>
        <charset val="134"/>
      </rPr>
      <t>、消毒池一座，</t>
    </r>
    <r>
      <rPr>
        <sz val="12"/>
        <rFont val="方正黑体_GBK"/>
        <charset val="134"/>
      </rPr>
      <t>28.8</t>
    </r>
    <r>
      <rPr>
        <sz val="12"/>
        <rFont val="方正黑体_GBK"/>
        <charset val="134"/>
      </rPr>
      <t>平方米，宽</t>
    </r>
    <r>
      <rPr>
        <sz val="12"/>
        <rFont val="方正黑体_GBK"/>
        <charset val="134"/>
      </rPr>
      <t>4</t>
    </r>
    <r>
      <rPr>
        <sz val="12"/>
        <rFont val="方正黑体_GBK"/>
        <charset val="134"/>
      </rPr>
      <t>米，长</t>
    </r>
    <r>
      <rPr>
        <sz val="12"/>
        <rFont val="方正黑体_GBK"/>
        <charset val="134"/>
      </rPr>
      <t>7.2</t>
    </r>
    <r>
      <rPr>
        <sz val="12"/>
        <rFont val="方正黑体_GBK"/>
        <charset val="134"/>
      </rPr>
      <t>米、深</t>
    </r>
    <r>
      <rPr>
        <sz val="12"/>
        <rFont val="方正黑体_GBK"/>
        <charset val="134"/>
      </rPr>
      <t>0.2</t>
    </r>
    <r>
      <rPr>
        <sz val="12"/>
        <rFont val="方正黑体_GBK"/>
        <charset val="134"/>
      </rPr>
      <t>米，需要</t>
    </r>
    <r>
      <rPr>
        <sz val="12"/>
        <rFont val="方正黑体_GBK"/>
        <charset val="134"/>
      </rPr>
      <t>0.9</t>
    </r>
    <r>
      <rPr>
        <sz val="12"/>
        <rFont val="方正黑体_GBK"/>
        <charset val="134"/>
      </rPr>
      <t>万元；</t>
    </r>
    <r>
      <rPr>
        <sz val="12"/>
        <rFont val="方正黑体_GBK"/>
        <charset val="134"/>
      </rPr>
      <t xml:space="preserve">                                                    
10</t>
    </r>
    <r>
      <rPr>
        <sz val="12"/>
        <rFont val="方正黑体_GBK"/>
        <charset val="134"/>
      </rPr>
      <t>、消毒室</t>
    </r>
    <r>
      <rPr>
        <sz val="12"/>
        <rFont val="方正黑体_GBK"/>
        <charset val="134"/>
      </rPr>
      <t>54</t>
    </r>
    <r>
      <rPr>
        <sz val="12"/>
        <rFont val="方正黑体_GBK"/>
        <charset val="134"/>
      </rPr>
      <t>平方米，包含消毒通道、更衣室，其中，消毒室（消毒通道）</t>
    </r>
    <r>
      <rPr>
        <sz val="12"/>
        <rFont val="方正黑体_GBK"/>
        <charset val="134"/>
      </rPr>
      <t>20</t>
    </r>
    <r>
      <rPr>
        <sz val="12"/>
        <rFont val="方正黑体_GBK"/>
        <charset val="134"/>
      </rPr>
      <t>平方米、值班室更衣室</t>
    </r>
    <r>
      <rPr>
        <sz val="12"/>
        <rFont val="方正黑体_GBK"/>
        <charset val="134"/>
      </rPr>
      <t>30</t>
    </r>
    <r>
      <rPr>
        <sz val="12"/>
        <rFont val="方正黑体_GBK"/>
        <charset val="134"/>
      </rPr>
      <t>平方米，每平米</t>
    </r>
    <r>
      <rPr>
        <sz val="12"/>
        <rFont val="方正黑体_GBK"/>
        <charset val="134"/>
      </rPr>
      <t>1600</t>
    </r>
    <r>
      <rPr>
        <sz val="12"/>
        <rFont val="方正黑体_GBK"/>
        <charset val="134"/>
      </rPr>
      <t>元，需要</t>
    </r>
    <r>
      <rPr>
        <sz val="12"/>
        <rFont val="方正黑体_GBK"/>
        <charset val="134"/>
      </rPr>
      <t>8.64</t>
    </r>
    <r>
      <rPr>
        <sz val="12"/>
        <rFont val="方正黑体_GBK"/>
        <charset val="134"/>
      </rPr>
      <t>万元；</t>
    </r>
    <r>
      <rPr>
        <sz val="12"/>
        <rFont val="方正黑体_GBK"/>
        <charset val="134"/>
      </rPr>
      <t xml:space="preserve">
11</t>
    </r>
    <r>
      <rPr>
        <sz val="12"/>
        <rFont val="方正黑体_GBK"/>
        <charset val="134"/>
      </rPr>
      <t>、饲草料堆放棚</t>
    </r>
    <r>
      <rPr>
        <sz val="12"/>
        <rFont val="方正黑体_GBK"/>
        <charset val="134"/>
      </rPr>
      <t>600</t>
    </r>
    <r>
      <rPr>
        <sz val="12"/>
        <rFont val="方正黑体_GBK"/>
        <charset val="134"/>
      </rPr>
      <t>平方米，每平方米</t>
    </r>
    <r>
      <rPr>
        <sz val="12"/>
        <rFont val="方正黑体_GBK"/>
        <charset val="134"/>
      </rPr>
      <t>550</t>
    </r>
    <r>
      <rPr>
        <sz val="12"/>
        <rFont val="方正黑体_GBK"/>
        <charset val="134"/>
      </rPr>
      <t>元，需要</t>
    </r>
    <r>
      <rPr>
        <sz val="12"/>
        <rFont val="方正黑体_GBK"/>
        <charset val="134"/>
      </rPr>
      <t>33</t>
    </r>
    <r>
      <rPr>
        <sz val="12"/>
        <rFont val="方正黑体_GBK"/>
        <charset val="134"/>
      </rPr>
      <t>万元；</t>
    </r>
    <r>
      <rPr>
        <sz val="12"/>
        <rFont val="方正黑体_GBK"/>
        <charset val="134"/>
      </rPr>
      <t xml:space="preserve">
12</t>
    </r>
    <r>
      <rPr>
        <sz val="12"/>
        <rFont val="方正黑体_GBK"/>
        <charset val="134"/>
      </rPr>
      <t>、新建青贮窖</t>
    </r>
    <r>
      <rPr>
        <sz val="12"/>
        <rFont val="方正黑体_GBK"/>
        <charset val="134"/>
      </rPr>
      <t>10</t>
    </r>
    <r>
      <rPr>
        <sz val="12"/>
        <rFont val="方正黑体_GBK"/>
        <charset val="134"/>
      </rPr>
      <t>座，每座</t>
    </r>
    <r>
      <rPr>
        <sz val="12"/>
        <rFont val="方正黑体_GBK"/>
        <charset val="134"/>
      </rPr>
      <t>150</t>
    </r>
    <r>
      <rPr>
        <sz val="12"/>
        <rFont val="方正黑体_GBK"/>
        <charset val="134"/>
      </rPr>
      <t>立方，每座</t>
    </r>
    <r>
      <rPr>
        <sz val="12"/>
        <rFont val="方正黑体_GBK"/>
        <charset val="134"/>
      </rPr>
      <t>6</t>
    </r>
    <r>
      <rPr>
        <sz val="12"/>
        <rFont val="方正黑体_GBK"/>
        <charset val="134"/>
      </rPr>
      <t>万元，需要资金</t>
    </r>
    <r>
      <rPr>
        <sz val="12"/>
        <rFont val="方正黑体_GBK"/>
        <charset val="134"/>
      </rPr>
      <t>60</t>
    </r>
    <r>
      <rPr>
        <sz val="12"/>
        <rFont val="方正黑体_GBK"/>
        <charset val="134"/>
      </rPr>
      <t>万元。</t>
    </r>
    <r>
      <rPr>
        <sz val="12"/>
        <rFont val="方正黑体_GBK"/>
        <charset val="134"/>
      </rPr>
      <t xml:space="preserve">
13</t>
    </r>
    <r>
      <rPr>
        <sz val="12"/>
        <rFont val="方正黑体_GBK"/>
        <charset val="134"/>
      </rPr>
      <t>、建设自来水管网，需资金</t>
    </r>
    <r>
      <rPr>
        <sz val="12"/>
        <rFont val="方正黑体_GBK"/>
        <charset val="134"/>
      </rPr>
      <t>6</t>
    </r>
    <r>
      <rPr>
        <sz val="12"/>
        <rFont val="方正黑体_GBK"/>
        <charset val="134"/>
      </rPr>
      <t>万元。</t>
    </r>
    <r>
      <rPr>
        <sz val="12"/>
        <rFont val="方正黑体_GBK"/>
        <charset val="134"/>
      </rPr>
      <t xml:space="preserve">
14</t>
    </r>
    <r>
      <rPr>
        <sz val="12"/>
        <rFont val="方正黑体_GBK"/>
        <charset val="134"/>
      </rPr>
      <t>、肉羊装卸台一座，长</t>
    </r>
    <r>
      <rPr>
        <sz val="12"/>
        <rFont val="方正黑体_GBK"/>
        <charset val="134"/>
      </rPr>
      <t>7.2</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米，需</t>
    </r>
    <r>
      <rPr>
        <sz val="12"/>
        <rFont val="方正黑体_GBK"/>
        <charset val="134"/>
      </rPr>
      <t>1</t>
    </r>
    <r>
      <rPr>
        <sz val="12"/>
        <rFont val="方正黑体_GBK"/>
        <charset val="134"/>
      </rPr>
      <t>万元；</t>
    </r>
    <r>
      <rPr>
        <sz val="12"/>
        <rFont val="方正黑体_GBK"/>
        <charset val="134"/>
      </rPr>
      <t xml:space="preserve">
15</t>
    </r>
    <r>
      <rPr>
        <sz val="12"/>
        <rFont val="方正黑体_GBK"/>
        <charset val="134"/>
      </rPr>
      <t>、堆粪场</t>
    </r>
    <r>
      <rPr>
        <sz val="12"/>
        <rFont val="方正黑体_GBK"/>
        <charset val="134"/>
      </rPr>
      <t>1</t>
    </r>
    <r>
      <rPr>
        <sz val="12"/>
        <rFont val="方正黑体_GBK"/>
        <charset val="134"/>
      </rPr>
      <t>个，每个</t>
    </r>
    <r>
      <rPr>
        <sz val="12"/>
        <rFont val="方正黑体_GBK"/>
        <charset val="134"/>
      </rPr>
      <t>1000</t>
    </r>
    <r>
      <rPr>
        <sz val="12"/>
        <rFont val="方正黑体_GBK"/>
        <charset val="134"/>
      </rPr>
      <t>平米，造价</t>
    </r>
    <r>
      <rPr>
        <sz val="12"/>
        <rFont val="方正黑体_GBK"/>
        <charset val="134"/>
      </rPr>
      <t>230/</t>
    </r>
    <r>
      <rPr>
        <sz val="12"/>
        <rFont val="方正黑体_GBK"/>
        <charset val="134"/>
      </rPr>
      <t>平米，需资金</t>
    </r>
    <r>
      <rPr>
        <sz val="12"/>
        <rFont val="方正黑体_GBK"/>
        <charset val="134"/>
      </rPr>
      <t>23</t>
    </r>
    <r>
      <rPr>
        <sz val="12"/>
        <rFont val="方正黑体_GBK"/>
        <charset val="134"/>
      </rPr>
      <t>万</t>
    </r>
    <r>
      <rPr>
        <sz val="12"/>
        <rFont val="方正黑体_GBK"/>
        <charset val="134"/>
      </rPr>
      <t xml:space="preserve"> 
16</t>
    </r>
    <r>
      <rPr>
        <sz val="12"/>
        <rFont val="方正黑体_GBK"/>
        <charset val="134"/>
      </rPr>
      <t>、项目设计费</t>
    </r>
    <r>
      <rPr>
        <sz val="12"/>
        <rFont val="方正黑体_GBK"/>
        <charset val="134"/>
      </rPr>
      <t>7.5</t>
    </r>
    <r>
      <rPr>
        <sz val="12"/>
        <rFont val="方正黑体_GBK"/>
        <charset val="134"/>
      </rPr>
      <t>万元。</t>
    </r>
  </si>
  <si>
    <t>该项目可带动牲畜养殖户70户，项目建成后，户均增收500元左右，并持续滚动，扩大养殖规模。</t>
  </si>
  <si>
    <r>
      <rPr>
        <sz val="12"/>
        <rFont val="方正黑体_GBK"/>
        <charset val="134"/>
      </rPr>
      <t>为托格拉克艾格勒村完善</t>
    </r>
    <r>
      <rPr>
        <sz val="12"/>
        <rFont val="方正黑体_GBK"/>
        <charset val="134"/>
      </rPr>
      <t>2</t>
    </r>
    <r>
      <rPr>
        <sz val="12"/>
        <rFont val="方正黑体_GBK"/>
        <charset val="134"/>
      </rPr>
      <t>期养殖小区配套基础设施：</t>
    </r>
    <r>
      <rPr>
        <sz val="12"/>
        <rFont val="方正黑体_GBK"/>
        <charset val="134"/>
      </rPr>
      <t xml:space="preserve">
1</t>
    </r>
    <r>
      <rPr>
        <sz val="12"/>
        <rFont val="方正黑体_GBK"/>
        <charset val="134"/>
      </rPr>
      <t>、饲草料加工房</t>
    </r>
    <r>
      <rPr>
        <sz val="12"/>
        <rFont val="方正黑体_GBK"/>
        <charset val="134"/>
      </rPr>
      <t>600</t>
    </r>
    <r>
      <rPr>
        <sz val="12"/>
        <rFont val="方正黑体_GBK"/>
        <charset val="134"/>
      </rPr>
      <t>平方米。每平方米</t>
    </r>
    <r>
      <rPr>
        <sz val="12"/>
        <rFont val="方正黑体_GBK"/>
        <charset val="134"/>
      </rPr>
      <t>1300</t>
    </r>
    <r>
      <rPr>
        <sz val="12"/>
        <rFont val="方正黑体_GBK"/>
        <charset val="134"/>
      </rPr>
      <t>元，需要</t>
    </r>
    <r>
      <rPr>
        <sz val="12"/>
        <rFont val="方正黑体_GBK"/>
        <charset val="134"/>
      </rPr>
      <t>78</t>
    </r>
    <r>
      <rPr>
        <sz val="12"/>
        <rFont val="方正黑体_GBK"/>
        <charset val="134"/>
      </rPr>
      <t>万元；</t>
    </r>
    <r>
      <rPr>
        <sz val="12"/>
        <rFont val="方正黑体_GBK"/>
        <charset val="134"/>
      </rPr>
      <t xml:space="preserve">
2</t>
    </r>
    <r>
      <rPr>
        <sz val="12"/>
        <rFont val="方正黑体_GBK"/>
        <charset val="134"/>
      </rPr>
      <t>、病羊隔离治疗区及无害化处理设施</t>
    </r>
    <r>
      <rPr>
        <sz val="12"/>
        <rFont val="方正黑体_GBK"/>
        <charset val="134"/>
      </rPr>
      <t>100</t>
    </r>
    <r>
      <rPr>
        <sz val="12"/>
        <rFont val="方正黑体_GBK"/>
        <charset val="134"/>
      </rPr>
      <t>平方米。其中配套病羊区</t>
    </r>
    <r>
      <rPr>
        <sz val="12"/>
        <rFont val="方正黑体_GBK"/>
        <charset val="134"/>
      </rPr>
      <t>60</t>
    </r>
    <r>
      <rPr>
        <sz val="12"/>
        <rFont val="方正黑体_GBK"/>
        <charset val="134"/>
      </rPr>
      <t>平方米，无害化处理室</t>
    </r>
    <r>
      <rPr>
        <sz val="12"/>
        <rFont val="方正黑体_GBK"/>
        <charset val="134"/>
      </rPr>
      <t>40</t>
    </r>
    <r>
      <rPr>
        <sz val="12"/>
        <rFont val="方正黑体_GBK"/>
        <charset val="134"/>
      </rPr>
      <t>平方米，每平方米</t>
    </r>
    <r>
      <rPr>
        <sz val="12"/>
        <rFont val="方正黑体_GBK"/>
        <charset val="134"/>
      </rPr>
      <t>1300</t>
    </r>
    <r>
      <rPr>
        <sz val="12"/>
        <rFont val="方正黑体_GBK"/>
        <charset val="134"/>
      </rPr>
      <t>元，共需</t>
    </r>
    <r>
      <rPr>
        <sz val="12"/>
        <rFont val="方正黑体_GBK"/>
        <charset val="134"/>
      </rPr>
      <t>13</t>
    </r>
    <r>
      <rPr>
        <sz val="12"/>
        <rFont val="方正黑体_GBK"/>
        <charset val="134"/>
      </rPr>
      <t>万元；</t>
    </r>
  </si>
  <si>
    <r>
      <rPr>
        <sz val="12"/>
        <rFont val="方正黑体_GBK"/>
        <charset val="134"/>
      </rPr>
      <t>为托格拉克艾格勒村完善</t>
    </r>
    <r>
      <rPr>
        <sz val="12"/>
        <rFont val="方正黑体_GBK"/>
        <charset val="134"/>
      </rPr>
      <t>2</t>
    </r>
    <r>
      <rPr>
        <sz val="12"/>
        <rFont val="方正黑体_GBK"/>
        <charset val="134"/>
      </rPr>
      <t>期养殖小区配套机械设备：</t>
    </r>
    <r>
      <rPr>
        <sz val="12"/>
        <rFont val="方正黑体_GBK"/>
        <charset val="134"/>
      </rPr>
      <t xml:space="preserve">
1</t>
    </r>
    <r>
      <rPr>
        <sz val="12"/>
        <rFont val="方正黑体_GBK"/>
        <charset val="134"/>
      </rPr>
      <t>、购买</t>
    </r>
    <r>
      <rPr>
        <sz val="12"/>
        <rFont val="方正黑体_GBK"/>
        <charset val="134"/>
      </rPr>
      <t>1</t>
    </r>
    <r>
      <rPr>
        <sz val="12"/>
        <rFont val="方正黑体_GBK"/>
        <charset val="134"/>
      </rPr>
      <t>台</t>
    </r>
    <r>
      <rPr>
        <sz val="12"/>
        <rFont val="方正黑体_GBK"/>
        <charset val="134"/>
      </rPr>
      <t>9TMR</t>
    </r>
    <r>
      <rPr>
        <sz val="12"/>
        <rFont val="方正黑体_GBK"/>
        <charset val="134"/>
      </rPr>
      <t>搅拌机（搅拌仓储积</t>
    </r>
    <r>
      <rPr>
        <sz val="12"/>
        <rFont val="方正黑体_GBK"/>
        <charset val="134"/>
      </rPr>
      <t>≥12m</t>
    </r>
    <r>
      <rPr>
        <sz val="12"/>
        <rFont val="宋体"/>
        <charset val="134"/>
      </rPr>
      <t>³</t>
    </r>
    <r>
      <rPr>
        <sz val="12"/>
        <rFont val="方正黑体_GBK"/>
        <charset val="134"/>
      </rPr>
      <t xml:space="preserve">，配套动力（电动）≥22KW，搅龙转速18R/min，结构形式：卧式，配套输送带），需资金17万元。
2、35千瓦以上揉丝机1台（生产率3-8t/h，结构质量1000≥kg，配套动力≥35KW，主轴转速1600r/min，结构形式盘式）需资金8万元。                                                                                                                                                                                                                           
3、购买一台农用铲车、配备抓头（发动机功率≥160KW，整机质量≥17000KG，额定核载5000KG，先导操作系统，基础卸载高度大于等于3000mm），需资金40万元；
4、购买消毒车1辆，需资金15万元。
5、50吨地磅1台，需资金6万元。
6、焚烧炉1台（处理量＞30kg/h），需资金6.5万元。
7、购买9YF-2.2型方捆打捆机一台（参数：捡拾高度≥2200mm；打结器数量2个；配套动力≥36.8kw；压缩室截面尺寸：460*370；挂接方式：牵引式），每台10万元。
8、购买1804型轮式拖拉机一辆（参数：外廊尺寸：4680*2320*3280；动力输出轴功率≥112.54kw；质量≥5305kg;结构形式：4*4四轮驱动）每辆25万元。
9、购买4QS-2300悬挂式青储饲料收获机一台，与轮式拖拉机配套使用。（参数：有效收获高度：≤2220mm;抛送管高度≤4500mm;外形尺寸：2350mm*5400mm*150m;结构形式：悬挂式）每台35万元。
10.为标准化养殖小区安装监控设备（包括后备电源）2套，需资金10万元。监控设备归村委会所有，村委会统一管理
资产归村集体所有，由村委会统一管理。                                                                                                                                                                            </t>
    </r>
  </si>
  <si>
    <r>
      <rPr>
        <sz val="12"/>
        <rFont val="方正黑体_GBK"/>
        <charset val="134"/>
      </rPr>
      <t>为托格拉克艾格勒村完善养殖小区配套基础设施，计划新修羊圈</t>
    </r>
    <r>
      <rPr>
        <sz val="12"/>
        <rFont val="方正黑体_GBK"/>
        <charset val="134"/>
      </rPr>
      <t>84</t>
    </r>
    <r>
      <rPr>
        <sz val="12"/>
        <rFont val="方正黑体_GBK"/>
        <charset val="134"/>
      </rPr>
      <t>套，每套补助</t>
    </r>
    <r>
      <rPr>
        <sz val="12"/>
        <rFont val="方正黑体_GBK"/>
        <charset val="134"/>
      </rPr>
      <t>6000</t>
    </r>
    <r>
      <rPr>
        <sz val="12"/>
        <rFont val="方正黑体_GBK"/>
        <charset val="134"/>
      </rPr>
      <t>元。</t>
    </r>
  </si>
  <si>
    <t>该项目可带动牲畜养殖户84户，项目建成后，户均增收500元左右，并持续滚动，扩大养殖规模。</t>
  </si>
  <si>
    <t>梧桐湾旅游发展项目</t>
  </si>
  <si>
    <t>其他-旅游扶贫</t>
  </si>
  <si>
    <r>
      <rPr>
        <sz val="12"/>
        <rFont val="方正黑体_GBK"/>
        <charset val="134"/>
      </rPr>
      <t>为巩固村集体收入，计划为阿克提坎墩乡托格拉克艾格勒村梧桐湾进行基础设施建设。</t>
    </r>
    <r>
      <rPr>
        <sz val="12"/>
        <rFont val="方正黑体_GBK"/>
        <charset val="134"/>
      </rPr>
      <t xml:space="preserve">
1</t>
    </r>
    <r>
      <rPr>
        <sz val="12"/>
        <rFont val="方正黑体_GBK"/>
        <charset val="134"/>
      </rPr>
      <t>、景区电路架设</t>
    </r>
    <r>
      <rPr>
        <sz val="12"/>
        <rFont val="方正黑体_GBK"/>
        <charset val="134"/>
      </rPr>
      <t>30</t>
    </r>
    <r>
      <rPr>
        <sz val="12"/>
        <rFont val="方正黑体_GBK"/>
        <charset val="134"/>
      </rPr>
      <t>万元；</t>
    </r>
    <r>
      <rPr>
        <sz val="12"/>
        <rFont val="方正黑体_GBK"/>
        <charset val="134"/>
      </rPr>
      <t xml:space="preserve">
2</t>
    </r>
    <r>
      <rPr>
        <sz val="12"/>
        <rFont val="方正黑体_GBK"/>
        <charset val="134"/>
      </rPr>
      <t>、景区供水设施建设</t>
    </r>
    <r>
      <rPr>
        <sz val="12"/>
        <rFont val="方正黑体_GBK"/>
        <charset val="134"/>
      </rPr>
      <t>30</t>
    </r>
    <r>
      <rPr>
        <sz val="12"/>
        <rFont val="方正黑体_GBK"/>
        <charset val="134"/>
      </rPr>
      <t>万；</t>
    </r>
    <r>
      <rPr>
        <sz val="12"/>
        <rFont val="方正黑体_GBK"/>
        <charset val="134"/>
      </rPr>
      <t xml:space="preserve">
3</t>
    </r>
    <r>
      <rPr>
        <sz val="12"/>
        <rFont val="方正黑体_GBK"/>
        <charset val="134"/>
      </rPr>
      <t>、景区排水设施建设</t>
    </r>
    <r>
      <rPr>
        <sz val="12"/>
        <rFont val="方正黑体_GBK"/>
        <charset val="134"/>
      </rPr>
      <t>30</t>
    </r>
    <r>
      <rPr>
        <sz val="12"/>
        <rFont val="方正黑体_GBK"/>
        <charset val="134"/>
      </rPr>
      <t>万；</t>
    </r>
    <r>
      <rPr>
        <sz val="12"/>
        <rFont val="方正黑体_GBK"/>
        <charset val="134"/>
      </rPr>
      <t xml:space="preserve">
4</t>
    </r>
    <r>
      <rPr>
        <sz val="12"/>
        <rFont val="方正黑体_GBK"/>
        <charset val="134"/>
      </rPr>
      <t>、景区绿化</t>
    </r>
    <r>
      <rPr>
        <sz val="12"/>
        <rFont val="方正黑体_GBK"/>
        <charset val="134"/>
      </rPr>
      <t>20</t>
    </r>
    <r>
      <rPr>
        <sz val="12"/>
        <rFont val="方正黑体_GBK"/>
        <charset val="134"/>
      </rPr>
      <t>万；</t>
    </r>
    <r>
      <rPr>
        <sz val="12"/>
        <rFont val="方正黑体_GBK"/>
        <charset val="134"/>
      </rPr>
      <t xml:space="preserve">
5</t>
    </r>
    <r>
      <rPr>
        <sz val="12"/>
        <rFont val="方正黑体_GBK"/>
        <charset val="134"/>
      </rPr>
      <t>、景区周边土地征收及前期准备费用</t>
    </r>
    <r>
      <rPr>
        <sz val="12"/>
        <rFont val="方正黑体_GBK"/>
        <charset val="134"/>
      </rPr>
      <t>45</t>
    </r>
    <r>
      <rPr>
        <sz val="12"/>
        <rFont val="方正黑体_GBK"/>
        <charset val="134"/>
      </rPr>
      <t>万。</t>
    </r>
    <r>
      <rPr>
        <sz val="12"/>
        <rFont val="方正黑体_GBK"/>
        <charset val="134"/>
      </rPr>
      <t xml:space="preserve">
</t>
    </r>
    <r>
      <rPr>
        <sz val="12"/>
        <rFont val="方正黑体_GBK"/>
        <charset val="134"/>
      </rPr>
      <t>项目实施后，资产归村集体所有。</t>
    </r>
  </si>
  <si>
    <t>项目实施后，可带动当地特色旅游发展，项目区沿线受益户将户均每年增收1000元-4000元，同时可带动周边农户实现发展增收。增加村集体经济收入。</t>
  </si>
  <si>
    <t>饲草料加工设备</t>
  </si>
  <si>
    <r>
      <rPr>
        <sz val="12"/>
        <rFont val="方正黑体_GBK"/>
        <charset val="134"/>
      </rPr>
      <t>购买饲料颗粒加工机（立式环模，配备</t>
    </r>
    <r>
      <rPr>
        <sz val="12"/>
        <rFont val="方正黑体_GBK"/>
        <charset val="134"/>
      </rPr>
      <t>55</t>
    </r>
    <r>
      <rPr>
        <sz val="12"/>
        <rFont val="方正黑体_GBK"/>
        <charset val="134"/>
      </rPr>
      <t>千瓦动力，主电机功率</t>
    </r>
    <r>
      <rPr>
        <sz val="12"/>
        <rFont val="方正黑体_GBK"/>
        <charset val="134"/>
      </rPr>
      <t>55kw</t>
    </r>
    <r>
      <rPr>
        <sz val="12"/>
        <rFont val="方正黑体_GBK"/>
        <charset val="134"/>
      </rPr>
      <t>，传动轴传送，轴旋转</t>
    </r>
    <r>
      <rPr>
        <sz val="12"/>
        <rFont val="方正黑体_GBK"/>
        <charset val="134"/>
      </rPr>
      <t>380-400r/min</t>
    </r>
    <r>
      <rPr>
        <sz val="12"/>
        <rFont val="方正黑体_GBK"/>
        <charset val="134"/>
      </rPr>
      <t>；双压辊，压辊尺寸</t>
    </r>
    <r>
      <rPr>
        <sz val="12"/>
        <rFont val="方正黑体_GBK"/>
        <charset val="134"/>
      </rPr>
      <t>165X106mm;</t>
    </r>
    <r>
      <rPr>
        <sz val="12"/>
        <rFont val="方正黑体_GBK"/>
        <charset val="134"/>
      </rPr>
      <t>每小时生产</t>
    </r>
    <r>
      <rPr>
        <sz val="12"/>
        <rFont val="方正黑体_GBK"/>
        <charset val="134"/>
      </rPr>
      <t>3-6</t>
    </r>
    <r>
      <rPr>
        <sz val="12"/>
        <rFont val="方正黑体_GBK"/>
        <charset val="134"/>
      </rPr>
      <t>吨）</t>
    </r>
    <r>
      <rPr>
        <sz val="12"/>
        <rFont val="方正黑体_GBK"/>
        <charset val="134"/>
      </rPr>
      <t>1</t>
    </r>
    <r>
      <rPr>
        <sz val="12"/>
        <rFont val="方正黑体_GBK"/>
        <charset val="134"/>
      </rPr>
      <t>台（包括喂料器、缓冲斗），每台饲料颗粒加工机补助</t>
    </r>
    <r>
      <rPr>
        <sz val="12"/>
        <rFont val="方正黑体_GBK"/>
        <charset val="134"/>
      </rPr>
      <t>15</t>
    </r>
    <r>
      <rPr>
        <sz val="12"/>
        <rFont val="方正黑体_GBK"/>
        <charset val="134"/>
      </rPr>
      <t>万元。配备</t>
    </r>
    <r>
      <rPr>
        <sz val="12"/>
        <rFont val="方正黑体_GBK"/>
        <charset val="134"/>
      </rPr>
      <t>1</t>
    </r>
    <r>
      <rPr>
        <sz val="12"/>
        <rFont val="方正黑体_GBK"/>
        <charset val="134"/>
      </rPr>
      <t>台搅拌机（卧式，容积</t>
    </r>
    <r>
      <rPr>
        <sz val="12"/>
        <rFont val="方正黑体_GBK"/>
        <charset val="134"/>
      </rPr>
      <t>2.5</t>
    </r>
    <r>
      <rPr>
        <sz val="12"/>
        <rFont val="方正黑体_GBK"/>
        <charset val="134"/>
      </rPr>
      <t>立方米，单轴双螺旋混合，功率</t>
    </r>
    <r>
      <rPr>
        <sz val="12"/>
        <rFont val="方正黑体_GBK"/>
        <charset val="134"/>
      </rPr>
      <t>15kw</t>
    </r>
    <r>
      <rPr>
        <sz val="12"/>
        <rFont val="方正黑体_GBK"/>
        <charset val="134"/>
      </rPr>
      <t>，产量</t>
    </r>
    <r>
      <rPr>
        <sz val="12"/>
        <rFont val="方正黑体_GBK"/>
        <charset val="134"/>
      </rPr>
      <t>1000kg/batch,</t>
    </r>
    <r>
      <rPr>
        <sz val="12"/>
        <rFont val="方正黑体_GBK"/>
        <charset val="134"/>
      </rPr>
      <t>混合均匀度</t>
    </r>
    <r>
      <rPr>
        <sz val="12"/>
        <rFont val="方正黑体_GBK"/>
        <charset val="134"/>
      </rPr>
      <t>≤7%CV</t>
    </r>
    <r>
      <rPr>
        <sz val="12"/>
        <rFont val="方正黑体_GBK"/>
        <charset val="134"/>
      </rPr>
      <t>，混合时间</t>
    </r>
    <r>
      <rPr>
        <sz val="12"/>
        <rFont val="方正黑体_GBK"/>
        <charset val="134"/>
      </rPr>
      <t>6min</t>
    </r>
    <r>
      <rPr>
        <sz val="12"/>
        <rFont val="方正黑体_GBK"/>
        <charset val="134"/>
      </rPr>
      <t>），每台搅拌机补助</t>
    </r>
    <r>
      <rPr>
        <sz val="12"/>
        <rFont val="方正黑体_GBK"/>
        <charset val="134"/>
      </rPr>
      <t>3.5</t>
    </r>
    <r>
      <rPr>
        <sz val="12"/>
        <rFont val="方正黑体_GBK"/>
        <charset val="134"/>
      </rPr>
      <t>万元；配备</t>
    </r>
    <r>
      <rPr>
        <sz val="12"/>
        <rFont val="方正黑体_GBK"/>
        <charset val="134"/>
      </rPr>
      <t>3</t>
    </r>
    <r>
      <rPr>
        <sz val="12"/>
        <rFont val="方正黑体_GBK"/>
        <charset val="134"/>
      </rPr>
      <t>个饲料提升机，每台提升机（绞龙叶</t>
    </r>
    <r>
      <rPr>
        <sz val="12"/>
        <rFont val="方正黑体_GBK"/>
        <charset val="134"/>
      </rPr>
      <t>2.75mm</t>
    </r>
    <r>
      <rPr>
        <sz val="12"/>
        <rFont val="方正黑体_GBK"/>
        <charset val="134"/>
      </rPr>
      <t>）补助</t>
    </r>
    <r>
      <rPr>
        <sz val="12"/>
        <rFont val="方正黑体_GBK"/>
        <charset val="134"/>
      </rPr>
      <t>0.5</t>
    </r>
    <r>
      <rPr>
        <sz val="12"/>
        <rFont val="方正黑体_GBK"/>
        <charset val="134"/>
      </rPr>
      <t>元，需补助</t>
    </r>
    <r>
      <rPr>
        <sz val="12"/>
        <rFont val="方正黑体_GBK"/>
        <charset val="134"/>
      </rPr>
      <t>1.5</t>
    </r>
    <r>
      <rPr>
        <sz val="12"/>
        <rFont val="方正黑体_GBK"/>
        <charset val="134"/>
      </rPr>
      <t>万元；配备一个</t>
    </r>
    <r>
      <rPr>
        <sz val="12"/>
        <rFont val="方正黑体_GBK"/>
        <charset val="134"/>
      </rPr>
      <t>120kw</t>
    </r>
    <r>
      <rPr>
        <sz val="12"/>
        <rFont val="方正黑体_GBK"/>
        <charset val="134"/>
      </rPr>
      <t>配电柜（包含线缆及安装）需补助</t>
    </r>
    <r>
      <rPr>
        <sz val="12"/>
        <rFont val="方正黑体_GBK"/>
        <charset val="134"/>
      </rPr>
      <t>3</t>
    </r>
    <r>
      <rPr>
        <sz val="12"/>
        <rFont val="方正黑体_GBK"/>
        <charset val="134"/>
      </rPr>
      <t>万元；共需补助资金</t>
    </r>
    <r>
      <rPr>
        <sz val="12"/>
        <rFont val="方正黑体_GBK"/>
        <charset val="134"/>
      </rPr>
      <t>23</t>
    </r>
    <r>
      <rPr>
        <sz val="12"/>
        <rFont val="方正黑体_GBK"/>
        <charset val="134"/>
      </rPr>
      <t>万元。饲料颗粒加工机在养殖小区受益贫困户免费使用，其他农户使用收取一定费用，用于机械设备日常维护及配件购置，机械有村委会统一管理。</t>
    </r>
  </si>
  <si>
    <t>该项目可带动牲畜养殖户积极性，项目建成后，户均增收500元左右，并持续滚动，扩大养殖规模。</t>
  </si>
  <si>
    <r>
      <rPr>
        <sz val="12"/>
        <rFont val="方正黑体_GBK"/>
        <charset val="134"/>
      </rPr>
      <t>购买</t>
    </r>
    <r>
      <rPr>
        <sz val="12"/>
        <rFont val="方正黑体_GBK"/>
        <charset val="134"/>
      </rPr>
      <t>18-60</t>
    </r>
    <r>
      <rPr>
        <sz val="12"/>
        <rFont val="方正黑体_GBK"/>
        <charset val="134"/>
      </rPr>
      <t>个月龄的生产母牛</t>
    </r>
    <r>
      <rPr>
        <sz val="12"/>
        <rFont val="方正黑体_GBK"/>
        <charset val="134"/>
      </rPr>
      <t>120</t>
    </r>
    <r>
      <rPr>
        <sz val="12"/>
        <rFont val="方正黑体_GBK"/>
        <charset val="134"/>
      </rPr>
      <t>头，每头补助</t>
    </r>
    <r>
      <rPr>
        <sz val="12"/>
        <rFont val="方正黑体_GBK"/>
        <charset val="134"/>
      </rPr>
      <t>20000</t>
    </r>
    <r>
      <rPr>
        <sz val="12"/>
        <rFont val="方正黑体_GBK"/>
        <charset val="134"/>
      </rPr>
      <t>元，共补助资金</t>
    </r>
    <r>
      <rPr>
        <sz val="12"/>
        <rFont val="方正黑体_GBK"/>
        <charset val="134"/>
      </rPr>
      <t>240</t>
    </r>
    <r>
      <rPr>
        <sz val="12"/>
        <rFont val="方正黑体_GBK"/>
        <charset val="134"/>
      </rPr>
      <t>万元。由各村合作社采购，生产母牛归合作社所有，由村合作社统一管理，合作社饲养或托养给养殖户，收益的</t>
    </r>
    <r>
      <rPr>
        <sz val="12"/>
        <rFont val="方正黑体_GBK"/>
        <charset val="134"/>
      </rPr>
      <t>20%</t>
    </r>
    <r>
      <rPr>
        <sz val="12"/>
        <rFont val="方正黑体_GBK"/>
        <charset val="134"/>
      </rPr>
      <t>用于合作社发展，</t>
    </r>
    <r>
      <rPr>
        <sz val="12"/>
        <rFont val="方正黑体_GBK"/>
        <charset val="134"/>
      </rPr>
      <t>80%</t>
    </r>
    <r>
      <rPr>
        <sz val="12"/>
        <rFont val="方正黑体_GBK"/>
        <charset val="134"/>
      </rPr>
      <t>为村集体收入。</t>
    </r>
  </si>
  <si>
    <t>创业补助</t>
  </si>
  <si>
    <t>其他-自主就业</t>
  </si>
  <si>
    <r>
      <rPr>
        <sz val="12"/>
        <rFont val="方正黑体_GBK"/>
        <charset val="134"/>
      </rPr>
      <t>鼓励贫困户开办夜市增加收入，购买</t>
    </r>
    <r>
      <rPr>
        <sz val="12"/>
        <rFont val="方正黑体_GBK"/>
        <charset val="134"/>
      </rPr>
      <t>50</t>
    </r>
    <r>
      <rPr>
        <sz val="12"/>
        <rFont val="方正黑体_GBK"/>
        <charset val="134"/>
      </rPr>
      <t>台烧烤炉、每户配备</t>
    </r>
    <r>
      <rPr>
        <sz val="12"/>
        <rFont val="方正黑体_GBK"/>
        <charset val="134"/>
      </rPr>
      <t>4</t>
    </r>
    <r>
      <rPr>
        <sz val="12"/>
        <rFont val="方正黑体_GBK"/>
        <charset val="134"/>
      </rPr>
      <t>张餐桌、</t>
    </r>
    <r>
      <rPr>
        <sz val="12"/>
        <rFont val="方正黑体_GBK"/>
        <charset val="134"/>
      </rPr>
      <t>16</t>
    </r>
    <r>
      <rPr>
        <sz val="12"/>
        <rFont val="方正黑体_GBK"/>
        <charset val="134"/>
      </rPr>
      <t>张座椅，分别发放给</t>
    </r>
    <r>
      <rPr>
        <sz val="12"/>
        <rFont val="方正黑体_GBK"/>
        <charset val="134"/>
      </rPr>
      <t>50</t>
    </r>
    <r>
      <rPr>
        <sz val="12"/>
        <rFont val="方正黑体_GBK"/>
        <charset val="134"/>
      </rPr>
      <t>户贫困户经营，每户补助</t>
    </r>
    <r>
      <rPr>
        <sz val="12"/>
        <rFont val="方正黑体_GBK"/>
        <charset val="134"/>
      </rPr>
      <t>5000</t>
    </r>
    <r>
      <rPr>
        <sz val="12"/>
        <rFont val="方正黑体_GBK"/>
        <charset val="134"/>
      </rPr>
      <t>元。</t>
    </r>
  </si>
  <si>
    <t>该项目可带动贫困户积极性，项目建成后，户均增收500元左右。</t>
  </si>
  <si>
    <t>垃圾处理设施</t>
  </si>
  <si>
    <t>阿克提坎墩乡托格拉克艾格勒村、阿克提坎墩村、伊斯克吾塔克村、色格孜勒克西庞村</t>
  </si>
  <si>
    <r>
      <rPr>
        <sz val="12"/>
        <rFont val="方正黑体_GBK"/>
        <charset val="134"/>
      </rPr>
      <t>拟为阿克提坎墩乡购买垃圾房及配套垃圾箱</t>
    </r>
    <r>
      <rPr>
        <sz val="12"/>
        <rFont val="方正黑体_GBK"/>
        <charset val="134"/>
      </rPr>
      <t>40</t>
    </r>
    <r>
      <rPr>
        <sz val="12"/>
        <rFont val="方正黑体_GBK"/>
        <charset val="134"/>
      </rPr>
      <t>套。垃圾房为彩钢结构</t>
    </r>
    <r>
      <rPr>
        <sz val="12"/>
        <rFont val="方正黑体_GBK"/>
        <charset val="134"/>
      </rPr>
      <t>(3*2.5*2.5)m</t>
    </r>
    <r>
      <rPr>
        <sz val="12"/>
        <rFont val="方正黑体_GBK"/>
        <charset val="134"/>
      </rPr>
      <t>，侧门为卷帘门，投放口</t>
    </r>
    <r>
      <rPr>
        <sz val="12"/>
        <rFont val="方正黑体_GBK"/>
        <charset val="134"/>
      </rPr>
      <t>(1.5*1.2*1)m</t>
    </r>
    <r>
      <rPr>
        <sz val="12"/>
        <rFont val="方正黑体_GBK"/>
        <charset val="134"/>
      </rPr>
      <t>。底座配滑动轨道，垃圾房底水泥硬化</t>
    </r>
    <r>
      <rPr>
        <sz val="12"/>
        <rFont val="方正黑体_GBK"/>
        <charset val="134"/>
      </rPr>
      <t>(7*15)nm</t>
    </r>
    <r>
      <rPr>
        <sz val="12"/>
        <rFont val="方正黑体_GBK"/>
        <charset val="134"/>
      </rPr>
      <t>；垃圾箱为钢结构</t>
    </r>
    <r>
      <rPr>
        <sz val="12"/>
        <rFont val="方正黑体_GBK"/>
        <charset val="134"/>
      </rPr>
      <t>(2*1.8*1.2)m</t>
    </r>
    <r>
      <rPr>
        <sz val="12"/>
        <rFont val="方正黑体_GBK"/>
        <charset val="134"/>
      </rPr>
      <t>，需资金</t>
    </r>
    <r>
      <rPr>
        <sz val="12"/>
        <rFont val="方正黑体_GBK"/>
        <charset val="134"/>
      </rPr>
      <t>80</t>
    </r>
    <r>
      <rPr>
        <sz val="12"/>
        <rFont val="方正黑体_GBK"/>
        <charset val="134"/>
      </rPr>
      <t>万元。（其中：托格拉克艾格勒村</t>
    </r>
    <r>
      <rPr>
        <sz val="12"/>
        <rFont val="方正黑体_GBK"/>
        <charset val="134"/>
      </rPr>
      <t>10</t>
    </r>
    <r>
      <rPr>
        <sz val="12"/>
        <rFont val="方正黑体_GBK"/>
        <charset val="134"/>
      </rPr>
      <t>套、阿克提坎墩村</t>
    </r>
    <r>
      <rPr>
        <sz val="12"/>
        <rFont val="方正黑体_GBK"/>
        <charset val="134"/>
      </rPr>
      <t>10</t>
    </r>
    <r>
      <rPr>
        <sz val="12"/>
        <rFont val="方正黑体_GBK"/>
        <charset val="134"/>
      </rPr>
      <t>套、伊斯克吾塔克村</t>
    </r>
    <r>
      <rPr>
        <sz val="12"/>
        <rFont val="方正黑体_GBK"/>
        <charset val="134"/>
      </rPr>
      <t>10</t>
    </r>
    <r>
      <rPr>
        <sz val="12"/>
        <rFont val="方正黑体_GBK"/>
        <charset val="134"/>
      </rPr>
      <t>套、色格孜勒克西庞村</t>
    </r>
    <r>
      <rPr>
        <sz val="12"/>
        <rFont val="方正黑体_GBK"/>
        <charset val="134"/>
      </rPr>
      <t>10</t>
    </r>
    <r>
      <rPr>
        <sz val="12"/>
        <rFont val="方正黑体_GBK"/>
        <charset val="134"/>
      </rPr>
      <t>套，由村委会统一管理使用。）</t>
    </r>
  </si>
  <si>
    <t>为广大农户带来便捷的同时，减少成本20元左右。</t>
  </si>
  <si>
    <t>配套机械设备</t>
  </si>
  <si>
    <r>
      <rPr>
        <sz val="12"/>
        <rFont val="方正黑体_GBK"/>
        <charset val="134"/>
      </rPr>
      <t>为改善农村公共环境卫生，有效解决道路吸扫清洗作业，计划配备洗扫车1辆（参数：额定功率≥150KW，整备质量11000-12460kg，外形尺寸8550*2480*3130mm,）每辆60万；
2、采购12-14方型压缩式垃圾清理车1辆（参数：箱体容积12/14.0m</t>
    </r>
    <r>
      <rPr>
        <sz val="12"/>
        <rFont val="宋体"/>
        <charset val="134"/>
      </rPr>
      <t>³</t>
    </r>
    <r>
      <rPr>
        <sz val="12"/>
        <rFont val="方正黑体_GBK"/>
        <charset val="134"/>
      </rPr>
      <t>，填料器容积≥1.7m</t>
    </r>
    <r>
      <rPr>
        <sz val="12"/>
        <rFont val="宋体"/>
        <charset val="134"/>
      </rPr>
      <t>³</t>
    </r>
    <r>
      <rPr>
        <sz val="12"/>
        <rFont val="方正黑体_GBK"/>
        <charset val="134"/>
      </rPr>
      <t>，外形尺寸 :8880/8910mm&lt;全密封斗和摆臂&gt;，箱体外形为弧形箱体），清理全乡范围的垃圾，每辆50万元；
3、配套果皮垃圾箱150个，每个750元，需11.25万元。</t>
    </r>
  </si>
  <si>
    <t>农业机械设备采购</t>
  </si>
  <si>
    <t>特色种植</t>
  </si>
  <si>
    <t>阿克提坎墩乡托格拉克艾格勒村、伊斯克吾塔克村</t>
  </si>
  <si>
    <r>
      <rPr>
        <sz val="12"/>
        <rFont val="方正黑体_GBK"/>
        <charset val="134"/>
      </rPr>
      <t>1</t>
    </r>
    <r>
      <rPr>
        <sz val="12"/>
        <rFont val="方正黑体_GBK"/>
        <charset val="134"/>
      </rPr>
      <t>、采购小型小麦收割机</t>
    </r>
    <r>
      <rPr>
        <sz val="12"/>
        <rFont val="方正黑体_GBK"/>
        <charset val="134"/>
      </rPr>
      <t>1</t>
    </r>
    <r>
      <rPr>
        <sz val="12"/>
        <rFont val="方正黑体_GBK"/>
        <charset val="134"/>
      </rPr>
      <t>台（发动机功率大于</t>
    </r>
    <r>
      <rPr>
        <sz val="12"/>
        <rFont val="方正黑体_GBK"/>
        <charset val="134"/>
      </rPr>
      <t>80kw</t>
    </r>
    <r>
      <rPr>
        <sz val="12"/>
        <rFont val="方正黑体_GBK"/>
        <charset val="134"/>
      </rPr>
      <t>以上，割台宽度大于</t>
    </r>
    <r>
      <rPr>
        <sz val="12"/>
        <rFont val="方正黑体_GBK"/>
        <charset val="134"/>
      </rPr>
      <t>2600mm</t>
    </r>
    <r>
      <rPr>
        <sz val="12"/>
        <rFont val="方正黑体_GBK"/>
        <charset val="134"/>
      </rPr>
      <t>，粮仓容量大于</t>
    </r>
    <r>
      <rPr>
        <sz val="12"/>
        <rFont val="方正黑体_GBK"/>
        <charset val="134"/>
      </rPr>
      <t>2400L</t>
    </r>
    <r>
      <rPr>
        <sz val="12"/>
        <rFont val="方正黑体_GBK"/>
        <charset val="134"/>
      </rPr>
      <t>），每台</t>
    </r>
    <r>
      <rPr>
        <sz val="12"/>
        <rFont val="方正黑体_GBK"/>
        <charset val="134"/>
      </rPr>
      <t>32</t>
    </r>
    <r>
      <rPr>
        <sz val="12"/>
        <rFont val="方正黑体_GBK"/>
        <charset val="134"/>
      </rPr>
      <t>万元。</t>
    </r>
    <r>
      <rPr>
        <sz val="12"/>
        <rFont val="方正黑体_GBK"/>
        <charset val="134"/>
      </rPr>
      <t xml:space="preserve">
2</t>
    </r>
    <r>
      <rPr>
        <sz val="12"/>
        <rFont val="方正黑体_GBK"/>
        <charset val="134"/>
      </rPr>
      <t>、采购大马力小麦收割机</t>
    </r>
    <r>
      <rPr>
        <sz val="12"/>
        <rFont val="方正黑体_GBK"/>
        <charset val="134"/>
      </rPr>
      <t>1</t>
    </r>
    <r>
      <rPr>
        <sz val="12"/>
        <rFont val="方正黑体_GBK"/>
        <charset val="134"/>
      </rPr>
      <t>台（发动机功率大于</t>
    </r>
    <r>
      <rPr>
        <sz val="12"/>
        <rFont val="方正黑体_GBK"/>
        <charset val="134"/>
      </rPr>
      <t>160kw</t>
    </r>
    <r>
      <rPr>
        <sz val="12"/>
        <rFont val="方正黑体_GBK"/>
        <charset val="134"/>
      </rPr>
      <t>以上，自重：</t>
    </r>
    <r>
      <rPr>
        <sz val="12"/>
        <rFont val="方正黑体_GBK"/>
        <charset val="134"/>
      </rPr>
      <t>5400kg</t>
    </r>
    <r>
      <rPr>
        <sz val="12"/>
        <rFont val="方正黑体_GBK"/>
        <charset val="134"/>
      </rPr>
      <t>，外形尺寸</t>
    </r>
    <r>
      <rPr>
        <sz val="12"/>
        <rFont val="方正黑体_GBK"/>
        <charset val="134"/>
      </rPr>
      <t>6800*2960*3400mm</t>
    </r>
    <r>
      <rPr>
        <sz val="12"/>
        <rFont val="方正黑体_GBK"/>
        <charset val="134"/>
      </rPr>
      <t>），每台</t>
    </r>
    <r>
      <rPr>
        <sz val="12"/>
        <rFont val="方正黑体_GBK"/>
        <charset val="134"/>
      </rPr>
      <t>65</t>
    </r>
    <r>
      <rPr>
        <sz val="12"/>
        <rFont val="方正黑体_GBK"/>
        <charset val="134"/>
      </rPr>
      <t>万元。</t>
    </r>
    <r>
      <rPr>
        <sz val="12"/>
        <rFont val="方正黑体_GBK"/>
        <charset val="134"/>
      </rPr>
      <t xml:space="preserve">
</t>
    </r>
    <r>
      <rPr>
        <sz val="12"/>
        <rFont val="方正黑体_GBK"/>
        <charset val="134"/>
      </rPr>
      <t>机械设备所有权归村集体所有，由村委会统一管理，贫困户可优惠使用。</t>
    </r>
  </si>
  <si>
    <t>预计户均每亩节约成本20-30元左右，资产归村集体所有。</t>
  </si>
  <si>
    <t>榨油作坊建设</t>
  </si>
  <si>
    <t>阿克提坎墩乡伊斯克吾塔克村</t>
  </si>
  <si>
    <t>新建榨油作坊和配套设施。（其中：作坊60平方米，仓库60平方米，成品油储存间30平方米），2000元/㎡，需资金30万元；配套榨油机设备一套需4万元、配备380伏动力电变压器，需1万元。为使得榨油作坊前期能够运转购进榨油原料你10吨，需7万元，其它费用如电费、人工费等需资金3万元，共需资金45万元,由村委会统一运营管理，纯收入的20%作为运营成本，剩余80%用于壮大村集体经济收入。</t>
  </si>
  <si>
    <t>项目建成后，可有效解决农户特色种植后顾之忧，同时带动农户发展，增加村集体收入1万元。</t>
  </si>
  <si>
    <r>
      <rPr>
        <sz val="12"/>
        <rFont val="方正黑体_GBK"/>
        <charset val="134"/>
      </rPr>
      <t>为壮大村集体经济发展，计划为伊斯克吾塔克村购买</t>
    </r>
    <r>
      <rPr>
        <sz val="12"/>
        <rFont val="方正黑体_GBK"/>
        <charset val="134"/>
      </rPr>
      <t xml:space="preserve">
1</t>
    </r>
    <r>
      <rPr>
        <sz val="12"/>
        <rFont val="方正黑体_GBK"/>
        <charset val="134"/>
      </rPr>
      <t>、购买大</t>
    </r>
    <r>
      <rPr>
        <sz val="12"/>
        <rFont val="方正黑体_GBK"/>
        <charset val="134"/>
      </rPr>
      <t>3204</t>
    </r>
    <r>
      <rPr>
        <sz val="12"/>
        <rFont val="方正黑体_GBK"/>
        <charset val="134"/>
      </rPr>
      <t>型轮式拖拉机一台（参数：（参数：转向半径</t>
    </r>
    <r>
      <rPr>
        <sz val="12"/>
        <rFont val="方正黑体_GBK"/>
        <charset val="134"/>
      </rPr>
      <t>≥5.3m</t>
    </r>
    <r>
      <rPr>
        <sz val="12"/>
        <rFont val="方正黑体_GBK"/>
        <charset val="134"/>
      </rPr>
      <t>；标定功率</t>
    </r>
    <r>
      <rPr>
        <sz val="12"/>
        <rFont val="方正黑体_GBK"/>
        <charset val="134"/>
      </rPr>
      <t>≥200KW</t>
    </r>
    <r>
      <rPr>
        <sz val="12"/>
        <rFont val="方正黑体_GBK"/>
        <charset val="134"/>
      </rPr>
      <t>；额定转速</t>
    </r>
    <r>
      <rPr>
        <sz val="12"/>
        <rFont val="方正黑体_GBK"/>
        <charset val="134"/>
      </rPr>
      <t>≥2000r/min;</t>
    </r>
    <r>
      <rPr>
        <sz val="12"/>
        <rFont val="方正黑体_GBK"/>
        <charset val="134"/>
      </rPr>
      <t>结构形式轮式），每台</t>
    </r>
    <r>
      <rPr>
        <sz val="12"/>
        <rFont val="方正黑体_GBK"/>
        <charset val="134"/>
      </rPr>
      <t>200</t>
    </r>
    <r>
      <rPr>
        <sz val="12"/>
        <rFont val="方正黑体_GBK"/>
        <charset val="134"/>
      </rPr>
      <t>万元。</t>
    </r>
    <r>
      <rPr>
        <sz val="12"/>
        <rFont val="方正黑体_GBK"/>
        <charset val="134"/>
      </rPr>
      <t xml:space="preserve">
2</t>
    </r>
    <r>
      <rPr>
        <sz val="12"/>
        <rFont val="方正黑体_GBK"/>
        <charset val="134"/>
      </rPr>
      <t>、购买铧式深耕梨一套，与拖拉机配套使用（参数：两梨体之间距离：</t>
    </r>
    <r>
      <rPr>
        <sz val="12"/>
        <rFont val="方正黑体_GBK"/>
        <charset val="134"/>
      </rPr>
      <t xml:space="preserve">100-120cm </t>
    </r>
    <r>
      <rPr>
        <sz val="12"/>
        <rFont val="方正黑体_GBK"/>
        <charset val="134"/>
      </rPr>
      <t>；单幅作业宽度：</t>
    </r>
    <r>
      <rPr>
        <sz val="12"/>
        <rFont val="方正黑体_GBK"/>
        <charset val="134"/>
      </rPr>
      <t>45/50/60cm</t>
    </r>
    <r>
      <rPr>
        <sz val="12"/>
        <rFont val="方正黑体_GBK"/>
        <charset val="134"/>
      </rPr>
      <t>；载重量</t>
    </r>
    <r>
      <rPr>
        <sz val="12"/>
        <rFont val="方正黑体_GBK"/>
        <charset val="134"/>
      </rPr>
      <t>≥700kg</t>
    </r>
    <r>
      <rPr>
        <sz val="12"/>
        <rFont val="方正黑体_GBK"/>
        <charset val="134"/>
      </rPr>
      <t>；匹配动力＝</t>
    </r>
    <r>
      <rPr>
        <sz val="12"/>
        <rFont val="方正黑体_GBK"/>
        <charset val="134"/>
      </rPr>
      <t>70-90/51.5-66.2HP/KW</t>
    </r>
    <r>
      <rPr>
        <sz val="12"/>
        <rFont val="方正黑体_GBK"/>
        <charset val="134"/>
      </rPr>
      <t>；），每套</t>
    </r>
    <r>
      <rPr>
        <sz val="12"/>
        <rFont val="方正黑体_GBK"/>
        <charset val="134"/>
      </rPr>
      <t>12</t>
    </r>
    <r>
      <rPr>
        <sz val="12"/>
        <rFont val="方正黑体_GBK"/>
        <charset val="134"/>
      </rPr>
      <t>万元。</t>
    </r>
    <r>
      <rPr>
        <sz val="12"/>
        <rFont val="方正黑体_GBK"/>
        <charset val="134"/>
      </rPr>
      <t xml:space="preserve">
3</t>
    </r>
    <r>
      <rPr>
        <sz val="12"/>
        <rFont val="方正黑体_GBK"/>
        <charset val="134"/>
      </rPr>
      <t>、激光平地机一台，与拖拉机配套使用，作业幅宽</t>
    </r>
    <r>
      <rPr>
        <sz val="12"/>
        <rFont val="方正黑体_GBK"/>
        <charset val="134"/>
      </rPr>
      <t>≥3</t>
    </r>
    <r>
      <rPr>
        <sz val="12"/>
        <rFont val="方正黑体_GBK"/>
        <charset val="134"/>
      </rPr>
      <t>米，每台</t>
    </r>
    <r>
      <rPr>
        <sz val="12"/>
        <rFont val="方正黑体_GBK"/>
        <charset val="134"/>
      </rPr>
      <t>17</t>
    </r>
    <r>
      <rPr>
        <sz val="12"/>
        <rFont val="方正黑体_GBK"/>
        <charset val="134"/>
      </rPr>
      <t>万元。</t>
    </r>
    <r>
      <rPr>
        <sz val="12"/>
        <rFont val="方正黑体_GBK"/>
        <charset val="134"/>
      </rPr>
      <t xml:space="preserve">
4</t>
    </r>
    <r>
      <rPr>
        <sz val="12"/>
        <rFont val="方正黑体_GBK"/>
        <charset val="134"/>
      </rPr>
      <t>、采购</t>
    </r>
    <r>
      <rPr>
        <sz val="12"/>
        <rFont val="方正黑体_GBK"/>
        <charset val="134"/>
      </rPr>
      <t>540</t>
    </r>
    <r>
      <rPr>
        <sz val="12"/>
        <rFont val="方正黑体_GBK"/>
        <charset val="134"/>
      </rPr>
      <t>悬挂翻转调幅铧式犁</t>
    </r>
    <r>
      <rPr>
        <sz val="12"/>
        <rFont val="方正黑体_GBK"/>
        <charset val="134"/>
      </rPr>
      <t>1</t>
    </r>
    <r>
      <rPr>
        <sz val="12"/>
        <rFont val="方正黑体_GBK"/>
        <charset val="134"/>
      </rPr>
      <t>台（参数：工作幅宽：</t>
    </r>
    <r>
      <rPr>
        <sz val="12"/>
        <rFont val="方正黑体_GBK"/>
        <charset val="134"/>
      </rPr>
      <t>165-250cm</t>
    </r>
    <r>
      <rPr>
        <sz val="12"/>
        <rFont val="方正黑体_GBK"/>
        <charset val="134"/>
      </rPr>
      <t>；配套动力</t>
    </r>
    <r>
      <rPr>
        <sz val="12"/>
        <rFont val="方正黑体_GBK"/>
        <charset val="134"/>
      </rPr>
      <t>160/220WK/hp</t>
    </r>
    <r>
      <rPr>
        <sz val="12"/>
        <rFont val="方正黑体_GBK"/>
        <charset val="134"/>
      </rPr>
      <t>；外形结构：</t>
    </r>
    <r>
      <rPr>
        <sz val="12"/>
        <rFont val="方正黑体_GBK"/>
        <charset val="134"/>
      </rPr>
      <t>140*140*10cm</t>
    </r>
    <r>
      <rPr>
        <sz val="12"/>
        <rFont val="方正黑体_GBK"/>
        <charset val="134"/>
      </rPr>
      <t>），每台需资金</t>
    </r>
    <r>
      <rPr>
        <sz val="12"/>
        <rFont val="方正黑体_GBK"/>
        <charset val="134"/>
      </rPr>
      <t>17</t>
    </r>
    <r>
      <rPr>
        <sz val="12"/>
        <rFont val="方正黑体_GBK"/>
        <charset val="134"/>
      </rPr>
      <t>万元。</t>
    </r>
    <r>
      <rPr>
        <sz val="12"/>
        <rFont val="方正黑体_GBK"/>
        <charset val="134"/>
      </rPr>
      <t xml:space="preserve">
5</t>
    </r>
    <r>
      <rPr>
        <sz val="12"/>
        <rFont val="方正黑体_GBK"/>
        <charset val="134"/>
      </rPr>
      <t>、采购</t>
    </r>
    <r>
      <rPr>
        <sz val="12"/>
        <rFont val="方正黑体_GBK"/>
        <charset val="134"/>
      </rPr>
      <t>1ZL-2.6</t>
    </r>
    <r>
      <rPr>
        <sz val="12"/>
        <rFont val="方正黑体_GBK"/>
        <charset val="134"/>
      </rPr>
      <t>联合整地机</t>
    </r>
    <r>
      <rPr>
        <sz val="12"/>
        <rFont val="方正黑体_GBK"/>
        <charset val="134"/>
      </rPr>
      <t>1</t>
    </r>
    <r>
      <rPr>
        <sz val="12"/>
        <rFont val="方正黑体_GBK"/>
        <charset val="134"/>
      </rPr>
      <t>台（工作幅宽：</t>
    </r>
    <r>
      <rPr>
        <sz val="12"/>
        <rFont val="方正黑体_GBK"/>
        <charset val="134"/>
      </rPr>
      <t>2600cm</t>
    </r>
    <r>
      <rPr>
        <sz val="12"/>
        <rFont val="方正黑体_GBK"/>
        <charset val="134"/>
      </rPr>
      <t>；配套动力</t>
    </r>
    <r>
      <rPr>
        <sz val="12"/>
        <rFont val="方正黑体_GBK"/>
        <charset val="134"/>
      </rPr>
      <t>:48-59WK</t>
    </r>
    <r>
      <rPr>
        <sz val="12"/>
        <rFont val="方正黑体_GBK"/>
        <charset val="134"/>
      </rPr>
      <t>；作业速度</t>
    </r>
    <r>
      <rPr>
        <sz val="12"/>
        <rFont val="方正黑体_GBK"/>
        <charset val="134"/>
      </rPr>
      <t>≤9km/h</t>
    </r>
    <r>
      <rPr>
        <sz val="12"/>
        <rFont val="方正黑体_GBK"/>
        <charset val="134"/>
      </rPr>
      <t>；整地深度</t>
    </r>
    <r>
      <rPr>
        <sz val="12"/>
        <rFont val="方正黑体_GBK"/>
        <charset val="134"/>
      </rPr>
      <t>≥80mm</t>
    </r>
    <r>
      <rPr>
        <sz val="12"/>
        <rFont val="方正黑体_GBK"/>
        <charset val="134"/>
      </rPr>
      <t>；碎士率</t>
    </r>
    <r>
      <rPr>
        <sz val="12"/>
        <rFont val="方正黑体_GBK"/>
        <charset val="134"/>
      </rPr>
      <t>≥70%</t>
    </r>
    <r>
      <rPr>
        <sz val="12"/>
        <rFont val="方正黑体_GBK"/>
        <charset val="134"/>
      </rPr>
      <t>；外形结构：</t>
    </r>
    <r>
      <rPr>
        <sz val="12"/>
        <rFont val="方正黑体_GBK"/>
        <charset val="134"/>
      </rPr>
      <t>140*140*10cm</t>
    </r>
    <r>
      <rPr>
        <sz val="12"/>
        <rFont val="方正黑体_GBK"/>
        <charset val="134"/>
      </rPr>
      <t>），每台需资金</t>
    </r>
    <r>
      <rPr>
        <sz val="12"/>
        <rFont val="方正黑体_GBK"/>
        <charset val="134"/>
      </rPr>
      <t>17</t>
    </r>
    <r>
      <rPr>
        <sz val="12"/>
        <rFont val="方正黑体_GBK"/>
        <charset val="134"/>
      </rPr>
      <t>万元。</t>
    </r>
    <r>
      <rPr>
        <sz val="12"/>
        <rFont val="方正黑体_GBK"/>
        <charset val="134"/>
      </rPr>
      <t xml:space="preserve">
</t>
    </r>
    <r>
      <rPr>
        <sz val="12"/>
        <rFont val="方正黑体_GBK"/>
        <charset val="134"/>
      </rPr>
      <t>资产归村集体所有，用于增加村集体经济收入。</t>
    </r>
  </si>
  <si>
    <r>
      <rPr>
        <sz val="12"/>
        <rFont val="方正黑体_GBK"/>
        <charset val="134"/>
      </rPr>
      <t>新建</t>
    </r>
    <r>
      <rPr>
        <sz val="12"/>
        <rFont val="方正黑体_GBK"/>
        <charset val="134"/>
      </rPr>
      <t>1/2UD60</t>
    </r>
    <r>
      <rPr>
        <sz val="12"/>
        <rFont val="方正黑体_GBK"/>
        <charset val="134"/>
      </rPr>
      <t>防渗渠（斗渠），设计流量</t>
    </r>
    <r>
      <rPr>
        <sz val="12"/>
        <rFont val="方正黑体_GBK"/>
        <charset val="134"/>
      </rPr>
      <t>0.6m3/s</t>
    </r>
    <r>
      <rPr>
        <sz val="12"/>
        <rFont val="方正黑体_GBK"/>
        <charset val="134"/>
      </rPr>
      <t>，计划修建</t>
    </r>
    <r>
      <rPr>
        <sz val="12"/>
        <rFont val="方正黑体_GBK"/>
        <charset val="134"/>
      </rPr>
      <t>10.5</t>
    </r>
    <r>
      <rPr>
        <sz val="12"/>
        <rFont val="方正黑体_GBK"/>
        <charset val="134"/>
      </rPr>
      <t>公里，每公里</t>
    </r>
    <r>
      <rPr>
        <sz val="12"/>
        <rFont val="方正黑体_GBK"/>
        <charset val="134"/>
      </rPr>
      <t>28</t>
    </r>
    <r>
      <rPr>
        <sz val="12"/>
        <rFont val="方正黑体_GBK"/>
        <charset val="134"/>
      </rPr>
      <t>万元，需资金</t>
    </r>
    <r>
      <rPr>
        <sz val="12"/>
        <rFont val="方正黑体_GBK"/>
        <charset val="134"/>
      </rPr>
      <t>294</t>
    </r>
    <r>
      <rPr>
        <sz val="12"/>
        <rFont val="方正黑体_GBK"/>
        <charset val="134"/>
      </rPr>
      <t>万元，受益贫困户</t>
    </r>
    <r>
      <rPr>
        <sz val="12"/>
        <rFont val="方正黑体_GBK"/>
        <charset val="134"/>
      </rPr>
      <t>20</t>
    </r>
    <r>
      <rPr>
        <sz val="12"/>
        <rFont val="方正黑体_GBK"/>
        <charset val="134"/>
      </rPr>
      <t>户。</t>
    </r>
  </si>
  <si>
    <t>项目实施后，解决20户贫困户及周边农户农业灌溉的需求，解决防渗功能，为扩大种植规模节约成本，预计户均每亩节约成本20-30元左右，资产归村集体所有。</t>
  </si>
  <si>
    <r>
      <rPr>
        <sz val="12"/>
        <rFont val="方正黑体_GBK"/>
        <charset val="134"/>
      </rPr>
      <t>新建</t>
    </r>
    <r>
      <rPr>
        <sz val="12"/>
        <rFont val="方正黑体_GBK"/>
        <charset val="134"/>
      </rPr>
      <t>1/2UD80</t>
    </r>
    <r>
      <rPr>
        <sz val="12"/>
        <rFont val="方正黑体_GBK"/>
        <charset val="134"/>
      </rPr>
      <t>防渗渠，设计流量</t>
    </r>
    <r>
      <rPr>
        <sz val="12"/>
        <rFont val="方正黑体_GBK"/>
        <charset val="134"/>
      </rPr>
      <t>0.8m3/s</t>
    </r>
    <r>
      <rPr>
        <sz val="12"/>
        <rFont val="方正黑体_GBK"/>
        <charset val="134"/>
      </rPr>
      <t>，计划修建</t>
    </r>
    <r>
      <rPr>
        <sz val="12"/>
        <rFont val="方正黑体_GBK"/>
        <charset val="134"/>
      </rPr>
      <t>5</t>
    </r>
    <r>
      <rPr>
        <sz val="12"/>
        <rFont val="方正黑体_GBK"/>
        <charset val="134"/>
      </rPr>
      <t>公里，每公里</t>
    </r>
    <r>
      <rPr>
        <sz val="12"/>
        <rFont val="方正黑体_GBK"/>
        <charset val="134"/>
      </rPr>
      <t>30</t>
    </r>
    <r>
      <rPr>
        <sz val="12"/>
        <rFont val="方正黑体_GBK"/>
        <charset val="134"/>
      </rPr>
      <t>万元，需资金</t>
    </r>
    <r>
      <rPr>
        <sz val="12"/>
        <rFont val="方正黑体_GBK"/>
        <charset val="134"/>
      </rPr>
      <t>150</t>
    </r>
    <r>
      <rPr>
        <sz val="12"/>
        <rFont val="方正黑体_GBK"/>
        <charset val="134"/>
      </rPr>
      <t>万元，受益贫困户</t>
    </r>
    <r>
      <rPr>
        <sz val="12"/>
        <rFont val="方正黑体_GBK"/>
        <charset val="134"/>
      </rPr>
      <t>20</t>
    </r>
    <r>
      <rPr>
        <sz val="12"/>
        <rFont val="方正黑体_GBK"/>
        <charset val="134"/>
      </rPr>
      <t>户。</t>
    </r>
  </si>
  <si>
    <t>为壮大村集体经济发展，计划为伊斯克吾塔克村购买1FMJT秸秆还田膜分离式残膜回收一体机1台（参数：工作幅宽：2200mm；配套动力≥88KW；作业转速4-6Km/h；作业小时生产率≥0.95h㎡/h；残膜回收率≥80%；运输间隙为450mm）,每台需资金20万元。
资产归村集体所有，用于增加村集体经济收入。</t>
  </si>
  <si>
    <t>人畜饮水工程</t>
  </si>
  <si>
    <t>阿羌镇阿羌村（山区）</t>
  </si>
  <si>
    <r>
      <rPr>
        <sz val="12"/>
        <rFont val="方正黑体_GBK"/>
        <charset val="134"/>
      </rPr>
      <t>在阿羌村（牧区）修建</t>
    </r>
    <r>
      <rPr>
        <sz val="12"/>
        <rFont val="方正黑体_GBK"/>
        <charset val="134"/>
      </rPr>
      <t>110PE</t>
    </r>
    <r>
      <rPr>
        <sz val="12"/>
        <rFont val="方正黑体_GBK"/>
        <charset val="134"/>
      </rPr>
      <t>饮水管</t>
    </r>
    <r>
      <rPr>
        <sz val="12"/>
        <rFont val="方正黑体_GBK"/>
        <charset val="134"/>
      </rPr>
      <t>15</t>
    </r>
    <r>
      <rPr>
        <sz val="12"/>
        <rFont val="方正黑体_GBK"/>
        <charset val="134"/>
      </rPr>
      <t>公里，配套相应建筑物等附属设施，解决下游无水草场牲畜饮水问题，管道采购及安装每米</t>
    </r>
    <r>
      <rPr>
        <sz val="12"/>
        <rFont val="方正黑体_GBK"/>
        <charset val="134"/>
      </rPr>
      <t>65</t>
    </r>
    <r>
      <rPr>
        <sz val="12"/>
        <rFont val="方正黑体_GBK"/>
        <charset val="134"/>
      </rPr>
      <t>元，共需资金</t>
    </r>
    <r>
      <rPr>
        <sz val="12"/>
        <rFont val="方正黑体_GBK"/>
        <charset val="134"/>
      </rPr>
      <t>97.5</t>
    </r>
    <r>
      <rPr>
        <sz val="12"/>
        <rFont val="方正黑体_GBK"/>
        <charset val="134"/>
      </rPr>
      <t>万元。</t>
    </r>
  </si>
  <si>
    <t>改善贫困户生产条件</t>
  </si>
  <si>
    <r>
      <rPr>
        <sz val="12"/>
        <rFont val="方正黑体_GBK"/>
        <charset val="134"/>
      </rPr>
      <t>凯赛尔</t>
    </r>
    <r>
      <rPr>
        <sz val="12"/>
        <rFont val="方正黑体_GBK"/>
        <charset val="134"/>
      </rPr>
      <t>·</t>
    </r>
    <r>
      <rPr>
        <sz val="12"/>
        <rFont val="方正黑体_GBK"/>
        <charset val="134"/>
      </rPr>
      <t>喀斯木、陈同全</t>
    </r>
  </si>
  <si>
    <r>
      <rPr>
        <sz val="12"/>
        <rFont val="方正黑体_GBK"/>
        <charset val="134"/>
      </rPr>
      <t>阿羌镇阿羌村、依山干村、萨尔干吉村、喀特勒什村（阿羌镇萨尔瓦墩搬迁点</t>
    </r>
    <r>
      <rPr>
        <sz val="12"/>
        <rFont val="方正黑体_GBK"/>
        <charset val="134"/>
      </rPr>
      <t>1</t>
    </r>
    <r>
      <rPr>
        <sz val="12"/>
        <rFont val="方正黑体_GBK"/>
        <charset val="134"/>
      </rPr>
      <t>号标准化养殖小区）</t>
    </r>
  </si>
  <si>
    <r>
      <rPr>
        <sz val="12"/>
        <rFont val="方正黑体_GBK"/>
        <charset val="134"/>
      </rPr>
      <t>萨尔瓦墩搬迁点</t>
    </r>
    <r>
      <rPr>
        <sz val="12"/>
        <rFont val="方正黑体_GBK"/>
        <charset val="134"/>
      </rPr>
      <t>1</t>
    </r>
    <r>
      <rPr>
        <sz val="12"/>
        <rFont val="方正黑体_GBK"/>
        <charset val="134"/>
      </rPr>
      <t>号标准化养殖小区（昆仑牧业西侧）配套基础设施。</t>
    </r>
    <r>
      <rPr>
        <sz val="12"/>
        <rFont val="方正黑体_GBK"/>
        <charset val="134"/>
      </rPr>
      <t xml:space="preserve">
1.</t>
    </r>
    <r>
      <rPr>
        <sz val="12"/>
        <rFont val="方正黑体_GBK"/>
        <charset val="134"/>
      </rPr>
      <t>建设青贮窖</t>
    </r>
    <r>
      <rPr>
        <sz val="12"/>
        <rFont val="方正黑体_GBK"/>
        <charset val="134"/>
      </rPr>
      <t>28</t>
    </r>
    <r>
      <rPr>
        <sz val="12"/>
        <rFont val="方正黑体_GBK"/>
        <charset val="134"/>
      </rPr>
      <t>座，其中阿羌村</t>
    </r>
    <r>
      <rPr>
        <sz val="12"/>
        <rFont val="方正黑体_GBK"/>
        <charset val="134"/>
      </rPr>
      <t>14</t>
    </r>
    <r>
      <rPr>
        <sz val="12"/>
        <rFont val="方正黑体_GBK"/>
        <charset val="134"/>
      </rPr>
      <t>座、喀特勒什村</t>
    </r>
    <r>
      <rPr>
        <sz val="12"/>
        <rFont val="方正黑体_GBK"/>
        <charset val="134"/>
      </rPr>
      <t>7</t>
    </r>
    <r>
      <rPr>
        <sz val="12"/>
        <rFont val="方正黑体_GBK"/>
        <charset val="134"/>
      </rPr>
      <t>座、萨尔干吉村</t>
    </r>
    <r>
      <rPr>
        <sz val="12"/>
        <rFont val="方正黑体_GBK"/>
        <charset val="134"/>
      </rPr>
      <t>3</t>
    </r>
    <r>
      <rPr>
        <sz val="12"/>
        <rFont val="方正黑体_GBK"/>
        <charset val="134"/>
      </rPr>
      <t>座、依山干村</t>
    </r>
    <r>
      <rPr>
        <sz val="12"/>
        <rFont val="方正黑体_GBK"/>
        <charset val="134"/>
      </rPr>
      <t>4</t>
    </r>
    <r>
      <rPr>
        <sz val="12"/>
        <rFont val="方正黑体_GBK"/>
        <charset val="134"/>
      </rPr>
      <t>座，每座</t>
    </r>
    <r>
      <rPr>
        <sz val="12"/>
        <rFont val="方正黑体_GBK"/>
        <charset val="134"/>
      </rPr>
      <t>150</t>
    </r>
    <r>
      <rPr>
        <sz val="12"/>
        <rFont val="方正黑体_GBK"/>
        <charset val="134"/>
      </rPr>
      <t>立方，每座</t>
    </r>
    <r>
      <rPr>
        <sz val="12"/>
        <rFont val="方正黑体_GBK"/>
        <charset val="134"/>
      </rPr>
      <t>6</t>
    </r>
    <r>
      <rPr>
        <sz val="12"/>
        <rFont val="方正黑体_GBK"/>
        <charset val="134"/>
      </rPr>
      <t>万元，共需</t>
    </r>
    <r>
      <rPr>
        <sz val="12"/>
        <rFont val="方正黑体_GBK"/>
        <charset val="134"/>
      </rPr>
      <t>168</t>
    </r>
    <r>
      <rPr>
        <sz val="12"/>
        <rFont val="方正黑体_GBK"/>
        <charset val="134"/>
      </rPr>
      <t>万元；</t>
    </r>
    <r>
      <rPr>
        <sz val="12"/>
        <rFont val="方正黑体_GBK"/>
        <charset val="134"/>
      </rPr>
      <t xml:space="preserve">
2.100</t>
    </r>
    <r>
      <rPr>
        <sz val="12"/>
        <rFont val="方正黑体_GBK"/>
        <charset val="134"/>
      </rPr>
      <t>吨地磅一座，每座</t>
    </r>
    <r>
      <rPr>
        <sz val="12"/>
        <rFont val="方正黑体_GBK"/>
        <charset val="134"/>
      </rPr>
      <t>12</t>
    </r>
    <r>
      <rPr>
        <sz val="12"/>
        <rFont val="方正黑体_GBK"/>
        <charset val="134"/>
      </rPr>
      <t>万元；</t>
    </r>
    <r>
      <rPr>
        <sz val="12"/>
        <rFont val="方正黑体_GBK"/>
        <charset val="134"/>
      </rPr>
      <t xml:space="preserve">
</t>
    </r>
    <r>
      <rPr>
        <sz val="12"/>
        <rFont val="方正黑体_GBK"/>
        <charset val="134"/>
      </rPr>
      <t>建成后项目资产归阿羌村、依山干村、萨尔干吉村、喀特勒什村所有，由</t>
    </r>
    <r>
      <rPr>
        <sz val="12"/>
        <rFont val="方正黑体_GBK"/>
        <charset val="134"/>
      </rPr>
      <t>4</t>
    </r>
    <r>
      <rPr>
        <sz val="12"/>
        <rFont val="方正黑体_GBK"/>
        <charset val="134"/>
      </rPr>
      <t>个村分别履行资产运行及设备维护义务，持续为</t>
    </r>
    <r>
      <rPr>
        <sz val="12"/>
        <rFont val="方正黑体_GBK"/>
        <charset val="134"/>
      </rPr>
      <t>84</t>
    </r>
    <r>
      <rPr>
        <sz val="12"/>
        <rFont val="方正黑体_GBK"/>
        <charset val="134"/>
      </rPr>
      <t>户发展畜牧养殖产业的贫困户提供服务，通过该项目实施建设使受益户山下养殖每年减少畜牧养殖支出</t>
    </r>
    <r>
      <rPr>
        <sz val="12"/>
        <rFont val="方正黑体_GBK"/>
        <charset val="134"/>
      </rPr>
      <t>2500</t>
    </r>
    <r>
      <rPr>
        <sz val="12"/>
        <rFont val="方正黑体_GBK"/>
        <charset val="134"/>
      </rPr>
      <t>元。</t>
    </r>
  </si>
  <si>
    <r>
      <rPr>
        <sz val="12"/>
        <rFont val="方正黑体_GBK"/>
        <charset val="134"/>
      </rPr>
      <t>使受益户山下养殖每年减少畜牧养殖支出</t>
    </r>
    <r>
      <rPr>
        <sz val="12"/>
        <rFont val="方正黑体_GBK"/>
        <charset val="134"/>
      </rPr>
      <t>2500</t>
    </r>
    <r>
      <rPr>
        <sz val="12"/>
        <rFont val="方正黑体_GBK"/>
        <charset val="134"/>
      </rPr>
      <t>元。</t>
    </r>
  </si>
  <si>
    <r>
      <rPr>
        <sz val="12"/>
        <rFont val="方正黑体_GBK"/>
        <charset val="134"/>
      </rPr>
      <t>阿羌镇阿羌村、依山干村、萨尔干吉村、喀特勒什村（阿羌镇萨尔瓦墩搬迁点</t>
    </r>
    <r>
      <rPr>
        <sz val="12"/>
        <rFont val="方正黑体_GBK"/>
        <charset val="134"/>
      </rPr>
      <t>4</t>
    </r>
    <r>
      <rPr>
        <sz val="12"/>
        <rFont val="方正黑体_GBK"/>
        <charset val="134"/>
      </rPr>
      <t>号标准化养殖小区）</t>
    </r>
  </si>
  <si>
    <r>
      <rPr>
        <sz val="12"/>
        <rFont val="方正黑体_GBK"/>
        <charset val="134"/>
      </rPr>
      <t>萨尔瓦墩搬迁点</t>
    </r>
    <r>
      <rPr>
        <sz val="12"/>
        <rFont val="方正黑体_GBK"/>
        <charset val="134"/>
      </rPr>
      <t>4</t>
    </r>
    <r>
      <rPr>
        <sz val="12"/>
        <rFont val="方正黑体_GBK"/>
        <charset val="134"/>
      </rPr>
      <t>号标准化养殖小区（</t>
    </r>
    <r>
      <rPr>
        <sz val="12"/>
        <rFont val="方正黑体_GBK"/>
        <charset val="134"/>
      </rPr>
      <t>70</t>
    </r>
    <r>
      <rPr>
        <sz val="12"/>
        <rFont val="方正黑体_GBK"/>
        <charset val="134"/>
      </rPr>
      <t>户居民区后方）配套基础设施。</t>
    </r>
    <r>
      <rPr>
        <sz val="12"/>
        <rFont val="方正黑体_GBK"/>
        <charset val="134"/>
      </rPr>
      <t xml:space="preserve">
1</t>
    </r>
    <r>
      <rPr>
        <sz val="12"/>
        <rFont val="方正黑体_GBK"/>
        <charset val="134"/>
      </rPr>
      <t>、技术服务室</t>
    </r>
    <r>
      <rPr>
        <sz val="12"/>
        <rFont val="方正黑体_GBK"/>
        <charset val="134"/>
      </rPr>
      <t>88</t>
    </r>
    <r>
      <rPr>
        <sz val="12"/>
        <rFont val="方正黑体_GBK"/>
        <charset val="134"/>
      </rPr>
      <t>㎡，每平方米</t>
    </r>
    <r>
      <rPr>
        <sz val="12"/>
        <rFont val="方正黑体_GBK"/>
        <charset val="134"/>
      </rPr>
      <t>1300</t>
    </r>
    <r>
      <rPr>
        <sz val="12"/>
        <rFont val="方正黑体_GBK"/>
        <charset val="134"/>
      </rPr>
      <t>元，需要</t>
    </r>
    <r>
      <rPr>
        <sz val="12"/>
        <rFont val="方正黑体_GBK"/>
        <charset val="134"/>
      </rPr>
      <t>11.44</t>
    </r>
    <r>
      <rPr>
        <sz val="12"/>
        <rFont val="方正黑体_GBK"/>
        <charset val="134"/>
      </rPr>
      <t>万元；</t>
    </r>
    <r>
      <rPr>
        <sz val="12"/>
        <rFont val="方正黑体_GBK"/>
        <charset val="134"/>
      </rPr>
      <t xml:space="preserve">
2</t>
    </r>
    <r>
      <rPr>
        <sz val="12"/>
        <rFont val="方正黑体_GBK"/>
        <charset val="134"/>
      </rPr>
      <t>、配种改良室</t>
    </r>
    <r>
      <rPr>
        <sz val="12"/>
        <rFont val="方正黑体_GBK"/>
        <charset val="134"/>
      </rPr>
      <t>77</t>
    </r>
    <r>
      <rPr>
        <sz val="12"/>
        <rFont val="方正黑体_GBK"/>
        <charset val="134"/>
      </rPr>
      <t>㎡，每平方米</t>
    </r>
    <r>
      <rPr>
        <sz val="12"/>
        <rFont val="方正黑体_GBK"/>
        <charset val="134"/>
      </rPr>
      <t>1300</t>
    </r>
    <r>
      <rPr>
        <sz val="12"/>
        <rFont val="方正黑体_GBK"/>
        <charset val="134"/>
      </rPr>
      <t>元，需要</t>
    </r>
    <r>
      <rPr>
        <sz val="12"/>
        <rFont val="方正黑体_GBK"/>
        <charset val="134"/>
      </rPr>
      <t>10.01</t>
    </r>
    <r>
      <rPr>
        <sz val="12"/>
        <rFont val="方正黑体_GBK"/>
        <charset val="134"/>
      </rPr>
      <t>万元；</t>
    </r>
    <r>
      <rPr>
        <sz val="12"/>
        <rFont val="方正黑体_GBK"/>
        <charset val="134"/>
      </rPr>
      <t xml:space="preserve">
3</t>
    </r>
    <r>
      <rPr>
        <sz val="12"/>
        <rFont val="方正黑体_GBK"/>
        <charset val="134"/>
      </rPr>
      <t>、病羊隔离治疗区</t>
    </r>
    <r>
      <rPr>
        <sz val="12"/>
        <rFont val="方正黑体_GBK"/>
        <charset val="134"/>
      </rPr>
      <t>100</t>
    </r>
    <r>
      <rPr>
        <sz val="12"/>
        <rFont val="方正黑体_GBK"/>
        <charset val="134"/>
      </rPr>
      <t>㎡（病羊治疗区</t>
    </r>
    <r>
      <rPr>
        <sz val="12"/>
        <rFont val="方正黑体_GBK"/>
        <charset val="134"/>
      </rPr>
      <t>60</t>
    </r>
    <r>
      <rPr>
        <sz val="12"/>
        <rFont val="方正黑体_GBK"/>
        <charset val="134"/>
      </rPr>
      <t>㎡，无害化处理室</t>
    </r>
    <r>
      <rPr>
        <sz val="12"/>
        <rFont val="方正黑体_GBK"/>
        <charset val="134"/>
      </rPr>
      <t>40</t>
    </r>
    <r>
      <rPr>
        <sz val="12"/>
        <rFont val="方正黑体_GBK"/>
        <charset val="134"/>
      </rPr>
      <t>㎡），每平方米</t>
    </r>
    <r>
      <rPr>
        <sz val="12"/>
        <rFont val="方正黑体_GBK"/>
        <charset val="134"/>
      </rPr>
      <t>1300</t>
    </r>
    <r>
      <rPr>
        <sz val="12"/>
        <rFont val="方正黑体_GBK"/>
        <charset val="134"/>
      </rPr>
      <t>元，共需</t>
    </r>
    <r>
      <rPr>
        <sz val="12"/>
        <rFont val="方正黑体_GBK"/>
        <charset val="134"/>
      </rPr>
      <t>13</t>
    </r>
    <r>
      <rPr>
        <sz val="12"/>
        <rFont val="方正黑体_GBK"/>
        <charset val="134"/>
      </rPr>
      <t>万元；</t>
    </r>
    <r>
      <rPr>
        <sz val="12"/>
        <rFont val="方正黑体_GBK"/>
        <charset val="134"/>
      </rPr>
      <t xml:space="preserve">
4</t>
    </r>
    <r>
      <rPr>
        <sz val="12"/>
        <rFont val="方正黑体_GBK"/>
        <charset val="134"/>
      </rPr>
      <t>、药浴池一座，</t>
    </r>
    <r>
      <rPr>
        <sz val="12"/>
        <rFont val="方正黑体_GBK"/>
        <charset val="134"/>
      </rPr>
      <t>20</t>
    </r>
    <r>
      <rPr>
        <sz val="12"/>
        <rFont val="方正黑体_GBK"/>
        <charset val="134"/>
      </rPr>
      <t>㎡，每平方米</t>
    </r>
    <r>
      <rPr>
        <sz val="12"/>
        <rFont val="方正黑体_GBK"/>
        <charset val="134"/>
      </rPr>
      <t>850</t>
    </r>
    <r>
      <rPr>
        <sz val="12"/>
        <rFont val="方正黑体_GBK"/>
        <charset val="134"/>
      </rPr>
      <t>元，需要</t>
    </r>
    <r>
      <rPr>
        <sz val="12"/>
        <rFont val="方正黑体_GBK"/>
        <charset val="134"/>
      </rPr>
      <t>1.7</t>
    </r>
    <r>
      <rPr>
        <sz val="12"/>
        <rFont val="方正黑体_GBK"/>
        <charset val="134"/>
      </rPr>
      <t>万元；</t>
    </r>
    <r>
      <rPr>
        <sz val="12"/>
        <rFont val="方正黑体_GBK"/>
        <charset val="134"/>
      </rPr>
      <t xml:space="preserve">
5</t>
    </r>
    <r>
      <rPr>
        <sz val="12"/>
        <rFont val="方正黑体_GBK"/>
        <charset val="134"/>
      </rPr>
      <t>、新建堆肥场</t>
    </r>
    <r>
      <rPr>
        <sz val="12"/>
        <rFont val="方正黑体_GBK"/>
        <charset val="134"/>
      </rPr>
      <t>1</t>
    </r>
    <r>
      <rPr>
        <sz val="12"/>
        <rFont val="方正黑体_GBK"/>
        <charset val="134"/>
      </rPr>
      <t>个，面积</t>
    </r>
    <r>
      <rPr>
        <sz val="12"/>
        <rFont val="方正黑体_GBK"/>
        <charset val="134"/>
      </rPr>
      <t>1000</t>
    </r>
    <r>
      <rPr>
        <sz val="12"/>
        <rFont val="方正黑体_GBK"/>
        <charset val="134"/>
      </rPr>
      <t>平方米，每平方</t>
    </r>
    <r>
      <rPr>
        <sz val="12"/>
        <rFont val="方正黑体_GBK"/>
        <charset val="134"/>
      </rPr>
      <t>120</t>
    </r>
    <r>
      <rPr>
        <sz val="12"/>
        <rFont val="方正黑体_GBK"/>
        <charset val="134"/>
      </rPr>
      <t>元，需</t>
    </r>
    <r>
      <rPr>
        <sz val="12"/>
        <rFont val="方正黑体_GBK"/>
        <charset val="134"/>
      </rPr>
      <t>12</t>
    </r>
    <r>
      <rPr>
        <sz val="12"/>
        <rFont val="方正黑体_GBK"/>
        <charset val="134"/>
      </rPr>
      <t>万元</t>
    </r>
    <r>
      <rPr>
        <sz val="12"/>
        <rFont val="方正黑体_GBK"/>
        <charset val="134"/>
      </rPr>
      <t xml:space="preserve"> </t>
    </r>
    <r>
      <rPr>
        <sz val="12"/>
        <rFont val="方正黑体_GBK"/>
        <charset val="134"/>
      </rPr>
      <t>；</t>
    </r>
    <r>
      <rPr>
        <sz val="12"/>
        <rFont val="方正黑体_GBK"/>
        <charset val="134"/>
      </rPr>
      <t xml:space="preserve">
6</t>
    </r>
    <r>
      <rPr>
        <sz val="12"/>
        <rFont val="方正黑体_GBK"/>
        <charset val="134"/>
      </rPr>
      <t>、新建肉羊装卸台</t>
    </r>
    <r>
      <rPr>
        <sz val="12"/>
        <rFont val="方正黑体_GBK"/>
        <charset val="134"/>
      </rPr>
      <t>1</t>
    </r>
    <r>
      <rPr>
        <sz val="12"/>
        <rFont val="方正黑体_GBK"/>
        <charset val="134"/>
      </rPr>
      <t>座（长</t>
    </r>
    <r>
      <rPr>
        <sz val="12"/>
        <rFont val="方正黑体_GBK"/>
        <charset val="134"/>
      </rPr>
      <t>6.7</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米）需</t>
    </r>
    <r>
      <rPr>
        <sz val="12"/>
        <rFont val="方正黑体_GBK"/>
        <charset val="134"/>
      </rPr>
      <t>1</t>
    </r>
    <r>
      <rPr>
        <sz val="12"/>
        <rFont val="方正黑体_GBK"/>
        <charset val="134"/>
      </rPr>
      <t>万元；</t>
    </r>
    <r>
      <rPr>
        <sz val="12"/>
        <rFont val="方正黑体_GBK"/>
        <charset val="134"/>
      </rPr>
      <t xml:space="preserve">
7</t>
    </r>
    <r>
      <rPr>
        <sz val="12"/>
        <rFont val="方正黑体_GBK"/>
        <charset val="134"/>
      </rPr>
      <t>、养殖小区通水，新铺设主管道</t>
    </r>
    <r>
      <rPr>
        <sz val="12"/>
        <rFont val="方正黑体_GBK"/>
        <charset val="134"/>
      </rPr>
      <t>PVC</t>
    </r>
    <r>
      <rPr>
        <sz val="12"/>
        <rFont val="方正黑体_GBK"/>
        <charset val="134"/>
      </rPr>
      <t>管</t>
    </r>
    <r>
      <rPr>
        <sz val="12"/>
        <rFont val="方正黑体_GBK"/>
        <charset val="134"/>
      </rPr>
      <t>Φ90</t>
    </r>
    <r>
      <rPr>
        <sz val="12"/>
        <rFont val="方正黑体_GBK"/>
        <charset val="134"/>
      </rPr>
      <t>管</t>
    </r>
    <r>
      <rPr>
        <sz val="12"/>
        <rFont val="方正黑体_GBK"/>
        <charset val="134"/>
      </rPr>
      <t>1.5</t>
    </r>
    <r>
      <rPr>
        <sz val="12"/>
        <rFont val="方正黑体_GBK"/>
        <charset val="134"/>
      </rPr>
      <t>公里，管道每米</t>
    </r>
    <r>
      <rPr>
        <sz val="12"/>
        <rFont val="方正黑体_GBK"/>
        <charset val="134"/>
      </rPr>
      <t>15</t>
    </r>
    <r>
      <rPr>
        <sz val="12"/>
        <rFont val="方正黑体_GBK"/>
        <charset val="134"/>
      </rPr>
      <t>元，挖管道每米</t>
    </r>
    <r>
      <rPr>
        <sz val="12"/>
        <rFont val="方正黑体_GBK"/>
        <charset val="134"/>
      </rPr>
      <t>10</t>
    </r>
    <r>
      <rPr>
        <sz val="12"/>
        <rFont val="方正黑体_GBK"/>
        <charset val="134"/>
      </rPr>
      <t>元，需要</t>
    </r>
    <r>
      <rPr>
        <sz val="12"/>
        <rFont val="方正黑体_GBK"/>
        <charset val="134"/>
      </rPr>
      <t>3.75</t>
    </r>
    <r>
      <rPr>
        <sz val="12"/>
        <rFont val="方正黑体_GBK"/>
        <charset val="134"/>
      </rPr>
      <t>万元；支管道</t>
    </r>
    <r>
      <rPr>
        <sz val="12"/>
        <rFont val="方正黑体_GBK"/>
        <charset val="134"/>
      </rPr>
      <t>PVC</t>
    </r>
    <r>
      <rPr>
        <sz val="12"/>
        <rFont val="方正黑体_GBK"/>
        <charset val="134"/>
      </rPr>
      <t>管</t>
    </r>
    <r>
      <rPr>
        <sz val="12"/>
        <rFont val="方正黑体_GBK"/>
        <charset val="134"/>
      </rPr>
      <t>Φ35</t>
    </r>
    <r>
      <rPr>
        <sz val="12"/>
        <rFont val="方正黑体_GBK"/>
        <charset val="134"/>
      </rPr>
      <t>管</t>
    </r>
    <r>
      <rPr>
        <sz val="12"/>
        <rFont val="方正黑体_GBK"/>
        <charset val="134"/>
      </rPr>
      <t>1.2</t>
    </r>
    <r>
      <rPr>
        <sz val="12"/>
        <rFont val="方正黑体_GBK"/>
        <charset val="134"/>
      </rPr>
      <t>公里，管道每米</t>
    </r>
    <r>
      <rPr>
        <sz val="12"/>
        <rFont val="方正黑体_GBK"/>
        <charset val="134"/>
      </rPr>
      <t>10</t>
    </r>
    <r>
      <rPr>
        <sz val="12"/>
        <rFont val="方正黑体_GBK"/>
        <charset val="134"/>
      </rPr>
      <t>元，挖管道每米</t>
    </r>
    <r>
      <rPr>
        <sz val="12"/>
        <rFont val="方正黑体_GBK"/>
        <charset val="134"/>
      </rPr>
      <t>10</t>
    </r>
    <r>
      <rPr>
        <sz val="12"/>
        <rFont val="方正黑体_GBK"/>
        <charset val="134"/>
      </rPr>
      <t>元，需要</t>
    </r>
    <r>
      <rPr>
        <sz val="12"/>
        <rFont val="方正黑体_GBK"/>
        <charset val="134"/>
      </rPr>
      <t>2.4</t>
    </r>
    <r>
      <rPr>
        <sz val="12"/>
        <rFont val="方正黑体_GBK"/>
        <charset val="134"/>
      </rPr>
      <t>万元；检查井</t>
    </r>
    <r>
      <rPr>
        <sz val="12"/>
        <rFont val="方正黑体_GBK"/>
        <charset val="134"/>
      </rPr>
      <t>15</t>
    </r>
    <r>
      <rPr>
        <sz val="12"/>
        <rFont val="方正黑体_GBK"/>
        <charset val="134"/>
      </rPr>
      <t>座，每座</t>
    </r>
    <r>
      <rPr>
        <sz val="12"/>
        <rFont val="方正黑体_GBK"/>
        <charset val="134"/>
      </rPr>
      <t>0.3</t>
    </r>
    <r>
      <rPr>
        <sz val="12"/>
        <rFont val="方正黑体_GBK"/>
        <charset val="134"/>
      </rPr>
      <t>万元，需</t>
    </r>
    <r>
      <rPr>
        <sz val="12"/>
        <rFont val="方正黑体_GBK"/>
        <charset val="134"/>
      </rPr>
      <t>4.5</t>
    </r>
    <r>
      <rPr>
        <sz val="12"/>
        <rFont val="方正黑体_GBK"/>
        <charset val="134"/>
      </rPr>
      <t>万元。共需</t>
    </r>
    <r>
      <rPr>
        <sz val="12"/>
        <rFont val="方正黑体_GBK"/>
        <charset val="134"/>
      </rPr>
      <t>10.65</t>
    </r>
    <r>
      <rPr>
        <sz val="12"/>
        <rFont val="方正黑体_GBK"/>
        <charset val="134"/>
      </rPr>
      <t>万元</t>
    </r>
    <r>
      <rPr>
        <sz val="12"/>
        <rFont val="方正黑体_GBK"/>
        <charset val="134"/>
      </rPr>
      <t xml:space="preserve">
8</t>
    </r>
    <r>
      <rPr>
        <sz val="12"/>
        <rFont val="方正黑体_GBK"/>
        <charset val="134"/>
      </rPr>
      <t>、新建青贮窖</t>
    </r>
    <r>
      <rPr>
        <sz val="12"/>
        <rFont val="方正黑体_GBK"/>
        <charset val="134"/>
      </rPr>
      <t>20</t>
    </r>
    <r>
      <rPr>
        <sz val="12"/>
        <rFont val="方正黑体_GBK"/>
        <charset val="134"/>
      </rPr>
      <t>座，每座</t>
    </r>
    <r>
      <rPr>
        <sz val="12"/>
        <rFont val="方正黑体_GBK"/>
        <charset val="134"/>
      </rPr>
      <t>150</t>
    </r>
    <r>
      <rPr>
        <sz val="12"/>
        <rFont val="方正黑体_GBK"/>
        <charset val="134"/>
      </rPr>
      <t>立方，每座</t>
    </r>
    <r>
      <rPr>
        <sz val="12"/>
        <rFont val="方正黑体_GBK"/>
        <charset val="134"/>
      </rPr>
      <t>6</t>
    </r>
    <r>
      <rPr>
        <sz val="12"/>
        <rFont val="方正黑体_GBK"/>
        <charset val="134"/>
      </rPr>
      <t>万元，其中阿羌村</t>
    </r>
    <r>
      <rPr>
        <sz val="12"/>
        <rFont val="方正黑体_GBK"/>
        <charset val="134"/>
      </rPr>
      <t>10</t>
    </r>
    <r>
      <rPr>
        <sz val="12"/>
        <rFont val="方正黑体_GBK"/>
        <charset val="134"/>
      </rPr>
      <t>座、喀特勒什村</t>
    </r>
    <r>
      <rPr>
        <sz val="12"/>
        <rFont val="方正黑体_GBK"/>
        <charset val="134"/>
      </rPr>
      <t>3</t>
    </r>
    <r>
      <rPr>
        <sz val="12"/>
        <rFont val="方正黑体_GBK"/>
        <charset val="134"/>
      </rPr>
      <t>座、萨尔干吉村</t>
    </r>
    <r>
      <rPr>
        <sz val="12"/>
        <rFont val="方正黑体_GBK"/>
        <charset val="134"/>
      </rPr>
      <t>3</t>
    </r>
    <r>
      <rPr>
        <sz val="12"/>
        <rFont val="方正黑体_GBK"/>
        <charset val="134"/>
      </rPr>
      <t>座、依山干村</t>
    </r>
    <r>
      <rPr>
        <sz val="12"/>
        <rFont val="方正黑体_GBK"/>
        <charset val="134"/>
      </rPr>
      <t>4</t>
    </r>
    <r>
      <rPr>
        <sz val="12"/>
        <rFont val="方正黑体_GBK"/>
        <charset val="134"/>
      </rPr>
      <t>座，共需</t>
    </r>
    <r>
      <rPr>
        <sz val="12"/>
        <rFont val="方正黑体_GBK"/>
        <charset val="134"/>
      </rPr>
      <t>120</t>
    </r>
    <r>
      <rPr>
        <sz val="12"/>
        <rFont val="方正黑体_GBK"/>
        <charset val="134"/>
      </rPr>
      <t>万元；</t>
    </r>
    <r>
      <rPr>
        <sz val="12"/>
        <rFont val="方正黑体_GBK"/>
        <charset val="134"/>
      </rPr>
      <t xml:space="preserve">
</t>
    </r>
    <r>
      <rPr>
        <sz val="12"/>
        <rFont val="方正黑体_GBK"/>
        <charset val="134"/>
      </rPr>
      <t>建成后项目资产归阿羌村、依山干村、萨尔干吉村、喀特勒什村所有，由</t>
    </r>
    <r>
      <rPr>
        <sz val="12"/>
        <rFont val="方正黑体_GBK"/>
        <charset val="134"/>
      </rPr>
      <t>4</t>
    </r>
    <r>
      <rPr>
        <sz val="12"/>
        <rFont val="方正黑体_GBK"/>
        <charset val="134"/>
      </rPr>
      <t>个村按年度履行资产运行及设备维护义务，持续为</t>
    </r>
    <r>
      <rPr>
        <sz val="12"/>
        <rFont val="方正黑体_GBK"/>
        <charset val="134"/>
      </rPr>
      <t>70</t>
    </r>
    <r>
      <rPr>
        <sz val="12"/>
        <rFont val="方正黑体_GBK"/>
        <charset val="134"/>
      </rPr>
      <t>户居民区发展畜牧养殖产业的贫困户提供服务，通过该项目实施建设使受益户山下养殖每年减少畜牧养殖支出</t>
    </r>
    <r>
      <rPr>
        <sz val="12"/>
        <rFont val="方正黑体_GBK"/>
        <charset val="134"/>
      </rPr>
      <t>2500</t>
    </r>
    <r>
      <rPr>
        <sz val="12"/>
        <rFont val="方正黑体_GBK"/>
        <charset val="134"/>
      </rPr>
      <t>元。</t>
    </r>
  </si>
  <si>
    <r>
      <rPr>
        <sz val="12"/>
        <rFont val="方正黑体_GBK"/>
        <charset val="134"/>
      </rPr>
      <t>萨尔瓦墩搬迁点</t>
    </r>
    <r>
      <rPr>
        <sz val="12"/>
        <rFont val="方正黑体_GBK"/>
        <charset val="134"/>
      </rPr>
      <t>4</t>
    </r>
    <r>
      <rPr>
        <sz val="12"/>
        <rFont val="方正黑体_GBK"/>
        <charset val="134"/>
      </rPr>
      <t>号标准化养殖小区（</t>
    </r>
    <r>
      <rPr>
        <sz val="12"/>
        <rFont val="方正黑体_GBK"/>
        <charset val="134"/>
      </rPr>
      <t>70</t>
    </r>
    <r>
      <rPr>
        <sz val="12"/>
        <rFont val="方正黑体_GBK"/>
        <charset val="134"/>
      </rPr>
      <t>户居民区后方）配套基础设施。</t>
    </r>
    <r>
      <rPr>
        <sz val="12"/>
        <rFont val="方正黑体_GBK"/>
        <charset val="134"/>
      </rPr>
      <t xml:space="preserve">
1.</t>
    </r>
    <r>
      <rPr>
        <sz val="12"/>
        <rFont val="方正黑体_GBK"/>
        <charset val="134"/>
      </rPr>
      <t>饲草料堆放棚</t>
    </r>
    <r>
      <rPr>
        <sz val="12"/>
        <rFont val="方正黑体_GBK"/>
        <charset val="134"/>
      </rPr>
      <t>600</t>
    </r>
    <r>
      <rPr>
        <sz val="12"/>
        <rFont val="方正黑体_GBK"/>
        <charset val="134"/>
      </rPr>
      <t>㎡，每平方米</t>
    </r>
    <r>
      <rPr>
        <sz val="12"/>
        <rFont val="方正黑体_GBK"/>
        <charset val="134"/>
      </rPr>
      <t>550</t>
    </r>
    <r>
      <rPr>
        <sz val="12"/>
        <rFont val="方正黑体_GBK"/>
        <charset val="134"/>
      </rPr>
      <t>元，需要</t>
    </r>
    <r>
      <rPr>
        <sz val="12"/>
        <rFont val="方正黑体_GBK"/>
        <charset val="134"/>
      </rPr>
      <t>33</t>
    </r>
    <r>
      <rPr>
        <sz val="12"/>
        <rFont val="方正黑体_GBK"/>
        <charset val="134"/>
      </rPr>
      <t>万元；</t>
    </r>
    <r>
      <rPr>
        <sz val="12"/>
        <rFont val="方正黑体_GBK"/>
        <charset val="134"/>
      </rPr>
      <t xml:space="preserve">
2.</t>
    </r>
    <r>
      <rPr>
        <sz val="12"/>
        <rFont val="方正黑体_GBK"/>
        <charset val="134"/>
      </rPr>
      <t>饲草料加工厂</t>
    </r>
    <r>
      <rPr>
        <sz val="12"/>
        <rFont val="方正黑体_GBK"/>
        <charset val="134"/>
      </rPr>
      <t>600</t>
    </r>
    <r>
      <rPr>
        <sz val="12"/>
        <rFont val="方正黑体_GBK"/>
        <charset val="134"/>
      </rPr>
      <t>㎡，高为</t>
    </r>
    <r>
      <rPr>
        <sz val="12"/>
        <rFont val="方正黑体_GBK"/>
        <charset val="134"/>
      </rPr>
      <t>4.2</t>
    </r>
    <r>
      <rPr>
        <sz val="12"/>
        <rFont val="方正黑体_GBK"/>
        <charset val="134"/>
      </rPr>
      <t>米，每平方米</t>
    </r>
    <r>
      <rPr>
        <sz val="12"/>
        <rFont val="方正黑体_GBK"/>
        <charset val="134"/>
      </rPr>
      <t>1300</t>
    </r>
    <r>
      <rPr>
        <sz val="12"/>
        <rFont val="方正黑体_GBK"/>
        <charset val="134"/>
      </rPr>
      <t>元，需资金</t>
    </r>
    <r>
      <rPr>
        <sz val="12"/>
        <rFont val="方正黑体_GBK"/>
        <charset val="134"/>
      </rPr>
      <t>78</t>
    </r>
    <r>
      <rPr>
        <sz val="12"/>
        <rFont val="方正黑体_GBK"/>
        <charset val="134"/>
      </rPr>
      <t>万元；</t>
    </r>
    <r>
      <rPr>
        <sz val="12"/>
        <rFont val="方正黑体_GBK"/>
        <charset val="134"/>
      </rPr>
      <t xml:space="preserve">
3.</t>
    </r>
    <r>
      <rPr>
        <sz val="12"/>
        <rFont val="方正黑体_GBK"/>
        <charset val="134"/>
      </rPr>
      <t>修建钢网围栏</t>
    </r>
    <r>
      <rPr>
        <sz val="12"/>
        <rFont val="方正黑体_GBK"/>
        <charset val="134"/>
      </rPr>
      <t>1500</t>
    </r>
    <r>
      <rPr>
        <sz val="12"/>
        <rFont val="方正黑体_GBK"/>
        <charset val="134"/>
      </rPr>
      <t>米，每米</t>
    </r>
    <r>
      <rPr>
        <sz val="12"/>
        <rFont val="方正黑体_GBK"/>
        <charset val="134"/>
      </rPr>
      <t>200</t>
    </r>
    <r>
      <rPr>
        <sz val="12"/>
        <rFont val="方正黑体_GBK"/>
        <charset val="134"/>
      </rPr>
      <t>元，需要</t>
    </r>
    <r>
      <rPr>
        <sz val="12"/>
        <rFont val="方正黑体_GBK"/>
        <charset val="134"/>
      </rPr>
      <t>30</t>
    </r>
    <r>
      <rPr>
        <sz val="12"/>
        <rFont val="方正黑体_GBK"/>
        <charset val="134"/>
      </rPr>
      <t>万元。</t>
    </r>
    <r>
      <rPr>
        <sz val="12"/>
        <rFont val="方正黑体_GBK"/>
        <charset val="134"/>
      </rPr>
      <t xml:space="preserve">
4.100</t>
    </r>
    <r>
      <rPr>
        <sz val="12"/>
        <rFont val="方正黑体_GBK"/>
        <charset val="134"/>
      </rPr>
      <t>吨地磅一座，每座</t>
    </r>
    <r>
      <rPr>
        <sz val="12"/>
        <rFont val="方正黑体_GBK"/>
        <charset val="134"/>
      </rPr>
      <t>12</t>
    </r>
    <r>
      <rPr>
        <sz val="12"/>
        <rFont val="方正黑体_GBK"/>
        <charset val="134"/>
      </rPr>
      <t>万元；</t>
    </r>
    <r>
      <rPr>
        <sz val="12"/>
        <rFont val="方正黑体_GBK"/>
        <charset val="134"/>
      </rPr>
      <t xml:space="preserve">
5.4</t>
    </r>
    <r>
      <rPr>
        <sz val="12"/>
        <rFont val="方正黑体_GBK"/>
        <charset val="134"/>
      </rPr>
      <t>米宽砂石路4</t>
    </r>
    <r>
      <rPr>
        <sz val="12"/>
        <rFont val="方正黑体_GBK"/>
        <charset val="134"/>
      </rPr>
      <t>500</t>
    </r>
    <r>
      <rPr>
        <sz val="12"/>
        <rFont val="方正黑体_GBK"/>
        <charset val="134"/>
      </rPr>
      <t>米，砂石料垫层不少于30cm，刮平压实，15万元</t>
    </r>
    <r>
      <rPr>
        <sz val="12"/>
        <rFont val="方正黑体_GBK"/>
        <charset val="134"/>
      </rPr>
      <t>/</t>
    </r>
    <r>
      <rPr>
        <sz val="12"/>
        <rFont val="方正黑体_GBK"/>
        <charset val="134"/>
      </rPr>
      <t>公里。共</t>
    </r>
    <r>
      <rPr>
        <sz val="12"/>
        <rFont val="方正黑体_GBK"/>
        <charset val="134"/>
      </rPr>
      <t>67.5</t>
    </r>
    <r>
      <rPr>
        <sz val="12"/>
        <rFont val="方正黑体_GBK"/>
        <charset val="134"/>
      </rPr>
      <t>万元。</t>
    </r>
    <r>
      <rPr>
        <sz val="12"/>
        <rFont val="方正黑体_GBK"/>
        <charset val="134"/>
      </rPr>
      <t xml:space="preserve">
</t>
    </r>
    <r>
      <rPr>
        <sz val="12"/>
        <rFont val="方正黑体_GBK"/>
        <charset val="134"/>
      </rPr>
      <t>建成后项目资产归阿羌村、依山干村、萨尔干吉村、喀特勒什村所有，由</t>
    </r>
    <r>
      <rPr>
        <sz val="12"/>
        <rFont val="方正黑体_GBK"/>
        <charset val="134"/>
      </rPr>
      <t>4</t>
    </r>
    <r>
      <rPr>
        <sz val="12"/>
        <rFont val="方正黑体_GBK"/>
        <charset val="134"/>
      </rPr>
      <t>个村按年度履行资产运行及设备维护义务，持续为</t>
    </r>
    <r>
      <rPr>
        <sz val="12"/>
        <rFont val="方正黑体_GBK"/>
        <charset val="134"/>
      </rPr>
      <t>70</t>
    </r>
    <r>
      <rPr>
        <sz val="12"/>
        <rFont val="方正黑体_GBK"/>
        <charset val="134"/>
      </rPr>
      <t>户居民区发展畜牧养殖产业的贫困户提供服务，通过该项目实施建设使受益户山下养殖每年减少畜牧养殖支出</t>
    </r>
    <r>
      <rPr>
        <sz val="12"/>
        <rFont val="方正黑体_GBK"/>
        <charset val="134"/>
      </rPr>
      <t>2500</t>
    </r>
    <r>
      <rPr>
        <sz val="12"/>
        <rFont val="方正黑体_GBK"/>
        <charset val="134"/>
      </rPr>
      <t>元。</t>
    </r>
  </si>
  <si>
    <t>牧道建设</t>
  </si>
  <si>
    <t>阿羌镇喀特勒什村（萨尔瓦墩）</t>
  </si>
  <si>
    <r>
      <rPr>
        <sz val="12"/>
        <rFont val="方正黑体_GBK"/>
        <charset val="134"/>
      </rPr>
      <t>在喀特勒什村（牧区）修建宽</t>
    </r>
    <r>
      <rPr>
        <sz val="12"/>
        <rFont val="方正黑体_GBK"/>
        <charset val="134"/>
      </rPr>
      <t>4</t>
    </r>
    <r>
      <rPr>
        <sz val="12"/>
        <rFont val="方正黑体_GBK"/>
        <charset val="134"/>
      </rPr>
      <t>米，长</t>
    </r>
    <r>
      <rPr>
        <sz val="12"/>
        <rFont val="方正黑体_GBK"/>
        <charset val="134"/>
      </rPr>
      <t>7500</t>
    </r>
    <r>
      <rPr>
        <sz val="12"/>
        <rFont val="方正黑体_GBK"/>
        <charset val="134"/>
      </rPr>
      <t>米砂石牧道一条，推平土包山丘压实后垫</t>
    </r>
    <r>
      <rPr>
        <sz val="12"/>
        <rFont val="方正黑体_GBK"/>
        <charset val="134"/>
      </rPr>
      <t>30</t>
    </r>
    <r>
      <rPr>
        <sz val="12"/>
        <rFont val="方正黑体_GBK"/>
        <charset val="134"/>
      </rPr>
      <t>公分厚砂石路面，</t>
    </r>
    <r>
      <rPr>
        <sz val="12"/>
        <rFont val="方正黑体_GBK"/>
        <charset val="134"/>
      </rPr>
      <t>9</t>
    </r>
    <r>
      <rPr>
        <sz val="12"/>
        <rFont val="方正黑体_GBK"/>
        <charset val="134"/>
      </rPr>
      <t>万元</t>
    </r>
    <r>
      <rPr>
        <sz val="12"/>
        <rFont val="方正黑体_GBK"/>
        <charset val="134"/>
      </rPr>
      <t>/</t>
    </r>
    <r>
      <rPr>
        <sz val="12"/>
        <rFont val="方正黑体_GBK"/>
        <charset val="134"/>
      </rPr>
      <t>公里，总费用</t>
    </r>
    <r>
      <rPr>
        <sz val="12"/>
        <rFont val="方正黑体_GBK"/>
        <charset val="134"/>
      </rPr>
      <t>67.5</t>
    </r>
    <r>
      <rPr>
        <sz val="12"/>
        <rFont val="方正黑体_GBK"/>
        <charset val="134"/>
      </rPr>
      <t>万元；修简易桥</t>
    </r>
    <r>
      <rPr>
        <sz val="12"/>
        <rFont val="方正黑体_GBK"/>
        <charset val="134"/>
      </rPr>
      <t>3</t>
    </r>
    <r>
      <rPr>
        <sz val="12"/>
        <rFont val="方正黑体_GBK"/>
        <charset val="134"/>
      </rPr>
      <t>座（桥长宽及做法以施工图为准），每座</t>
    </r>
    <r>
      <rPr>
        <sz val="12"/>
        <rFont val="方正黑体_GBK"/>
        <charset val="134"/>
      </rPr>
      <t>4</t>
    </r>
    <r>
      <rPr>
        <sz val="12"/>
        <rFont val="方正黑体_GBK"/>
        <charset val="134"/>
      </rPr>
      <t>万元，总费用</t>
    </r>
    <r>
      <rPr>
        <sz val="12"/>
        <rFont val="方正黑体_GBK"/>
        <charset val="134"/>
      </rPr>
      <t>12</t>
    </r>
    <r>
      <rPr>
        <sz val="12"/>
        <rFont val="方正黑体_GBK"/>
        <charset val="134"/>
      </rPr>
      <t>万元；合计资金</t>
    </r>
    <r>
      <rPr>
        <sz val="12"/>
        <rFont val="方正黑体_GBK"/>
        <charset val="134"/>
      </rPr>
      <t>79.5</t>
    </r>
    <r>
      <rPr>
        <sz val="12"/>
        <rFont val="方正黑体_GBK"/>
        <charset val="134"/>
      </rPr>
      <t>万元。建成后项目资产归喀特勒什村所有，通过该项目实施，帮助</t>
    </r>
    <r>
      <rPr>
        <sz val="12"/>
        <rFont val="方正黑体_GBK"/>
        <charset val="134"/>
      </rPr>
      <t>55</t>
    </r>
    <r>
      <rPr>
        <sz val="12"/>
        <rFont val="方正黑体_GBK"/>
        <charset val="134"/>
      </rPr>
      <t>户受益贫困户解决牧区放牧出行难问题，使每户每年减少因山区险路放牧导致羊只死亡、丢失等损失至少</t>
    </r>
    <r>
      <rPr>
        <sz val="12"/>
        <rFont val="方正黑体_GBK"/>
        <charset val="134"/>
      </rPr>
      <t>1000</t>
    </r>
    <r>
      <rPr>
        <sz val="12"/>
        <rFont val="方正黑体_GBK"/>
        <charset val="134"/>
      </rPr>
      <t>元。</t>
    </r>
  </si>
  <si>
    <r>
      <rPr>
        <sz val="12"/>
        <rFont val="方正黑体_GBK"/>
        <charset val="134"/>
      </rPr>
      <t>户均增收</t>
    </r>
    <r>
      <rPr>
        <sz val="12"/>
        <rFont val="方正黑体_GBK"/>
        <charset val="134"/>
      </rPr>
      <t>1000</t>
    </r>
    <r>
      <rPr>
        <sz val="12"/>
        <rFont val="方正黑体_GBK"/>
        <charset val="134"/>
      </rPr>
      <t>元</t>
    </r>
  </si>
  <si>
    <r>
      <rPr>
        <sz val="12"/>
        <rFont val="方正黑体_GBK"/>
        <charset val="134"/>
      </rPr>
      <t>阿羌镇牧区</t>
    </r>
    <r>
      <rPr>
        <sz val="12"/>
        <rFont val="方正黑体_GBK"/>
        <charset val="134"/>
      </rPr>
      <t>6</t>
    </r>
    <r>
      <rPr>
        <sz val="12"/>
        <rFont val="方正黑体_GBK"/>
        <charset val="134"/>
      </rPr>
      <t>个牧点</t>
    </r>
  </si>
  <si>
    <r>
      <rPr>
        <sz val="12"/>
        <rFont val="方正黑体_GBK"/>
        <charset val="134"/>
      </rPr>
      <t>为牧区</t>
    </r>
    <r>
      <rPr>
        <sz val="12"/>
        <rFont val="方正黑体_GBK"/>
        <charset val="134"/>
      </rPr>
      <t>6</t>
    </r>
    <r>
      <rPr>
        <sz val="12"/>
        <rFont val="方正黑体_GBK"/>
        <charset val="134"/>
      </rPr>
      <t>个牧点各修建一座药浴池和一间兽药房，药浴池规格为</t>
    </r>
    <r>
      <rPr>
        <sz val="12"/>
        <rFont val="方正黑体_GBK"/>
        <charset val="134"/>
      </rPr>
      <t>14×1.2×1.5</t>
    </r>
    <r>
      <rPr>
        <sz val="12"/>
        <rFont val="方正黑体_GBK"/>
        <charset val="134"/>
      </rPr>
      <t>米</t>
    </r>
    <r>
      <rPr>
        <sz val="12"/>
        <rFont val="方正黑体_GBK"/>
        <charset val="134"/>
      </rPr>
      <t xml:space="preserve"> (</t>
    </r>
    <r>
      <rPr>
        <sz val="12"/>
        <rFont val="方正黑体_GBK"/>
        <charset val="134"/>
      </rPr>
      <t>长、宽、高</t>
    </r>
    <r>
      <rPr>
        <sz val="12"/>
        <rFont val="方正黑体_GBK"/>
        <charset val="134"/>
      </rPr>
      <t>)</t>
    </r>
    <r>
      <rPr>
        <sz val="12"/>
        <rFont val="方正黑体_GBK"/>
        <charset val="134"/>
      </rPr>
      <t>，挖方做防水，支模混凝土浇筑，每座</t>
    </r>
    <r>
      <rPr>
        <sz val="12"/>
        <rFont val="方正黑体_GBK"/>
        <charset val="134"/>
      </rPr>
      <t>7.2</t>
    </r>
    <r>
      <rPr>
        <sz val="12"/>
        <rFont val="方正黑体_GBK"/>
        <charset val="134"/>
      </rPr>
      <t>万元，</t>
    </r>
    <r>
      <rPr>
        <sz val="12"/>
        <rFont val="方正黑体_GBK"/>
        <charset val="134"/>
      </rPr>
      <t>6</t>
    </r>
    <r>
      <rPr>
        <sz val="12"/>
        <rFont val="方正黑体_GBK"/>
        <charset val="134"/>
      </rPr>
      <t>座共</t>
    </r>
    <r>
      <rPr>
        <sz val="12"/>
        <rFont val="方正黑体_GBK"/>
        <charset val="134"/>
      </rPr>
      <t>43.2</t>
    </r>
    <r>
      <rPr>
        <sz val="12"/>
        <rFont val="方正黑体_GBK"/>
        <charset val="134"/>
      </rPr>
      <t>万元；兽药房砖木结构，每座</t>
    </r>
    <r>
      <rPr>
        <sz val="12"/>
        <rFont val="方正黑体_GBK"/>
        <charset val="134"/>
      </rPr>
      <t>12</t>
    </r>
    <r>
      <rPr>
        <sz val="12"/>
        <rFont val="方正黑体_GBK"/>
        <charset val="134"/>
      </rPr>
      <t>平方米（</t>
    </r>
    <r>
      <rPr>
        <sz val="12"/>
        <rFont val="方正黑体_GBK"/>
        <charset val="134"/>
      </rPr>
      <t>3×4</t>
    </r>
    <r>
      <rPr>
        <sz val="12"/>
        <rFont val="方正黑体_GBK"/>
        <charset val="134"/>
      </rPr>
      <t>），每平方</t>
    </r>
    <r>
      <rPr>
        <sz val="12"/>
        <rFont val="方正黑体_GBK"/>
        <charset val="134"/>
      </rPr>
      <t>1300</t>
    </r>
    <r>
      <rPr>
        <sz val="12"/>
        <rFont val="方正黑体_GBK"/>
        <charset val="134"/>
      </rPr>
      <t>元，</t>
    </r>
    <r>
      <rPr>
        <sz val="12"/>
        <rFont val="方正黑体_GBK"/>
        <charset val="134"/>
      </rPr>
      <t>6</t>
    </r>
    <r>
      <rPr>
        <sz val="12"/>
        <rFont val="方正黑体_GBK"/>
        <charset val="134"/>
      </rPr>
      <t>间共</t>
    </r>
    <r>
      <rPr>
        <sz val="12"/>
        <rFont val="方正黑体_GBK"/>
        <charset val="134"/>
      </rPr>
      <t>9.36</t>
    </r>
    <r>
      <rPr>
        <sz val="12"/>
        <rFont val="方正黑体_GBK"/>
        <charset val="134"/>
      </rPr>
      <t>万元。</t>
    </r>
    <r>
      <rPr>
        <sz val="12"/>
        <rFont val="方正黑体_GBK"/>
        <charset val="134"/>
      </rPr>
      <t>6</t>
    </r>
    <r>
      <rPr>
        <sz val="12"/>
        <rFont val="方正黑体_GBK"/>
        <charset val="134"/>
      </rPr>
      <t>座药浴池和</t>
    </r>
    <r>
      <rPr>
        <sz val="12"/>
        <rFont val="方正黑体_GBK"/>
        <charset val="134"/>
      </rPr>
      <t>6</t>
    </r>
    <r>
      <rPr>
        <sz val="12"/>
        <rFont val="方正黑体_GBK"/>
        <charset val="134"/>
      </rPr>
      <t>间兽药房共计资金</t>
    </r>
    <r>
      <rPr>
        <sz val="12"/>
        <rFont val="方正黑体_GBK"/>
        <charset val="134"/>
      </rPr>
      <t>52.56</t>
    </r>
    <r>
      <rPr>
        <sz val="12"/>
        <rFont val="方正黑体_GBK"/>
        <charset val="134"/>
      </rPr>
      <t>万元。</t>
    </r>
  </si>
  <si>
    <t>改善山区牧民发展畜牧养殖产业环境</t>
  </si>
  <si>
    <r>
      <rPr>
        <sz val="12"/>
        <rFont val="方正黑体_GBK"/>
        <charset val="134"/>
      </rPr>
      <t>凯赛尔</t>
    </r>
    <r>
      <rPr>
        <sz val="12"/>
        <rFont val="方正黑体_GBK"/>
        <charset val="134"/>
      </rPr>
      <t>·</t>
    </r>
    <r>
      <rPr>
        <sz val="12"/>
        <rFont val="方正黑体_GBK"/>
        <charset val="134"/>
      </rPr>
      <t>喀斯木</t>
    </r>
  </si>
  <si>
    <t>阿羌镇萨尔瓦墩（阿羌村、萨尔干吉村）牧民定居点</t>
  </si>
  <si>
    <r>
      <rPr>
        <sz val="12"/>
        <rFont val="方正黑体_GBK"/>
        <charset val="134"/>
      </rPr>
      <t>在萨尔瓦墩两个住宅小区内新建</t>
    </r>
    <r>
      <rPr>
        <sz val="12"/>
        <rFont val="方正黑体_GBK"/>
        <charset val="134"/>
      </rPr>
      <t>60</t>
    </r>
    <r>
      <rPr>
        <sz val="12"/>
        <rFont val="方正黑体_GBK"/>
        <charset val="134"/>
      </rPr>
      <t>防渗渠约</t>
    </r>
    <r>
      <rPr>
        <sz val="12"/>
        <rFont val="方正黑体_GBK"/>
        <charset val="134"/>
      </rPr>
      <t>8</t>
    </r>
    <r>
      <rPr>
        <sz val="12"/>
        <rFont val="方正黑体_GBK"/>
        <charset val="134"/>
      </rPr>
      <t>公里，设计流量</t>
    </r>
    <r>
      <rPr>
        <sz val="12"/>
        <rFont val="方正黑体_GBK"/>
        <charset val="134"/>
      </rPr>
      <t>0.2</t>
    </r>
    <r>
      <rPr>
        <sz val="12"/>
        <rFont val="方正黑体_GBK"/>
        <charset val="134"/>
      </rPr>
      <t>，配套桥涵、闸门等附属设施，</t>
    </r>
    <r>
      <rPr>
        <sz val="12"/>
        <rFont val="方正黑体_GBK"/>
        <charset val="134"/>
      </rPr>
      <t>30</t>
    </r>
    <r>
      <rPr>
        <sz val="12"/>
        <rFont val="方正黑体_GBK"/>
        <charset val="134"/>
      </rPr>
      <t>万</t>
    </r>
    <r>
      <rPr>
        <sz val="12"/>
        <rFont val="方正黑体_GBK"/>
        <charset val="134"/>
      </rPr>
      <t>/</t>
    </r>
    <r>
      <rPr>
        <sz val="12"/>
        <rFont val="方正黑体_GBK"/>
        <charset val="134"/>
      </rPr>
      <t>公里，共需资金</t>
    </r>
    <r>
      <rPr>
        <sz val="12"/>
        <rFont val="方正黑体_GBK"/>
        <charset val="134"/>
      </rPr>
      <t>240</t>
    </r>
    <r>
      <rPr>
        <sz val="12"/>
        <rFont val="方正黑体_GBK"/>
        <charset val="134"/>
      </rPr>
      <t>万元。</t>
    </r>
  </si>
  <si>
    <t>提高定居点绿化水平，改善居民生活环境</t>
  </si>
  <si>
    <t>农田设施治理建设</t>
  </si>
  <si>
    <t>阿羌镇萨尔瓦墩（阿羌村、依山干村、萨尔干吉村、喀特勒什村）牧民定居点</t>
  </si>
  <si>
    <t>对萨尔瓦墩定居点6400亩耕地中各类设施进行治理：
1、对3个条田机耕道进行治理修缮，新建盖板桥21座，每座需资金2万元，共42万；
2、对机耕道不能通车部分进行平整碾压，总长度3000米，每米100元，共30万；
3、对萨尔瓦墩支渠-排渠交汇处修建渡槽1处，需资金8万元。</t>
  </si>
  <si>
    <t>改善贫困户农田水利设施，使及耕作业更加便利</t>
  </si>
  <si>
    <t>阿羌镇萨尔瓦墩（依山干村、喀特勒什村）牧民定居点</t>
  </si>
  <si>
    <t>阿热勒镇阿热勒村</t>
  </si>
  <si>
    <r>
      <rPr>
        <sz val="12"/>
        <rFont val="方正黑体_GBK"/>
        <charset val="134"/>
      </rPr>
      <t>新建</t>
    </r>
    <r>
      <rPr>
        <sz val="12"/>
        <rFont val="方正黑体_GBK"/>
        <charset val="134"/>
      </rPr>
      <t>1/2UD100</t>
    </r>
    <r>
      <rPr>
        <sz val="12"/>
        <rFont val="方正黑体_GBK"/>
        <charset val="134"/>
      </rPr>
      <t>防渗渠，计划修建</t>
    </r>
    <r>
      <rPr>
        <sz val="12"/>
        <rFont val="方正黑体_GBK"/>
        <charset val="134"/>
      </rPr>
      <t>2</t>
    </r>
    <r>
      <rPr>
        <sz val="12"/>
        <rFont val="方正黑体_GBK"/>
        <charset val="134"/>
      </rPr>
      <t>公里，每公里</t>
    </r>
    <r>
      <rPr>
        <sz val="12"/>
        <rFont val="方正黑体_GBK"/>
        <charset val="134"/>
      </rPr>
      <t>37</t>
    </r>
    <r>
      <rPr>
        <sz val="12"/>
        <rFont val="方正黑体_GBK"/>
        <charset val="134"/>
      </rPr>
      <t>万元，需资金</t>
    </r>
    <r>
      <rPr>
        <sz val="12"/>
        <rFont val="方正黑体_GBK"/>
        <charset val="134"/>
      </rPr>
      <t>74</t>
    </r>
    <r>
      <rPr>
        <sz val="12"/>
        <rFont val="方正黑体_GBK"/>
        <charset val="134"/>
      </rPr>
      <t>万元；新建1/2UD80防渗渠，计划修建1公里，每公里30万元，需资金30万元。</t>
    </r>
  </si>
  <si>
    <r>
      <rPr>
        <sz val="12"/>
        <rFont val="方正黑体_GBK"/>
        <charset val="134"/>
      </rPr>
      <t>每户增收</t>
    </r>
    <r>
      <rPr>
        <sz val="12"/>
        <rFont val="方正黑体_GBK"/>
        <charset val="134"/>
      </rPr>
      <t>100</t>
    </r>
    <r>
      <rPr>
        <sz val="12"/>
        <rFont val="方正黑体_GBK"/>
        <charset val="134"/>
      </rPr>
      <t>元以上</t>
    </r>
  </si>
  <si>
    <r>
      <rPr>
        <sz val="12"/>
        <rFont val="方正黑体_GBK"/>
        <charset val="134"/>
      </rPr>
      <t>玛丽亚木</t>
    </r>
    <r>
      <rPr>
        <sz val="12"/>
        <rFont val="方正黑体_GBK"/>
        <charset val="134"/>
      </rPr>
      <t>·</t>
    </r>
    <r>
      <rPr>
        <sz val="12"/>
        <rFont val="方正黑体_GBK"/>
        <charset val="134"/>
      </rPr>
      <t>吾买尔</t>
    </r>
  </si>
  <si>
    <t>阿热勒镇阿热勒村、亚喀吾斯塘村</t>
  </si>
  <si>
    <r>
      <rPr>
        <sz val="12"/>
        <rFont val="方正黑体_GBK"/>
        <charset val="134"/>
      </rPr>
      <t>购买</t>
    </r>
    <r>
      <rPr>
        <sz val="12"/>
        <rFont val="方正黑体_GBK"/>
        <charset val="134"/>
      </rPr>
      <t>2-4</t>
    </r>
    <r>
      <rPr>
        <sz val="12"/>
        <rFont val="方正黑体_GBK"/>
        <charset val="134"/>
      </rPr>
      <t>岁且末羊生产母羊</t>
    </r>
    <r>
      <rPr>
        <sz val="12"/>
        <rFont val="方正黑体_GBK"/>
        <charset val="134"/>
      </rPr>
      <t>770</t>
    </r>
    <r>
      <rPr>
        <sz val="12"/>
        <rFont val="方正黑体_GBK"/>
        <charset val="134"/>
      </rPr>
      <t>只，每只生产母羊补助</t>
    </r>
    <r>
      <rPr>
        <sz val="12"/>
        <rFont val="方正黑体_GBK"/>
        <charset val="134"/>
      </rPr>
      <t>1500</t>
    </r>
    <r>
      <rPr>
        <sz val="12"/>
        <rFont val="方正黑体_GBK"/>
        <charset val="134"/>
      </rPr>
      <t>元。由各村合作社与昆仑牧业联合，各村合作社管理，托养给有养殖意愿的贫困户或养殖户（每个村</t>
    </r>
    <r>
      <rPr>
        <sz val="12"/>
        <rFont val="方正黑体_GBK"/>
        <charset val="134"/>
      </rPr>
      <t>400</t>
    </r>
    <r>
      <rPr>
        <sz val="12"/>
        <rFont val="方正黑体_GBK"/>
        <charset val="134"/>
      </rPr>
      <t>只，其中</t>
    </r>
    <r>
      <rPr>
        <sz val="12"/>
        <rFont val="方正黑体_GBK"/>
        <charset val="134"/>
      </rPr>
      <t>15</t>
    </r>
    <r>
      <rPr>
        <sz val="12"/>
        <rFont val="方正黑体_GBK"/>
        <charset val="134"/>
      </rPr>
      <t>只种公羊），收益的</t>
    </r>
    <r>
      <rPr>
        <sz val="12"/>
        <rFont val="方正黑体_GBK"/>
        <charset val="134"/>
      </rPr>
      <t>20%</t>
    </r>
    <r>
      <rPr>
        <sz val="12"/>
        <rFont val="方正黑体_GBK"/>
        <charset val="134"/>
      </rPr>
      <t>用于合作社发展，</t>
    </r>
    <r>
      <rPr>
        <sz val="12"/>
        <rFont val="方正黑体_GBK"/>
        <charset val="134"/>
      </rPr>
      <t>80%</t>
    </r>
    <r>
      <rPr>
        <sz val="12"/>
        <rFont val="方正黑体_GBK"/>
        <charset val="134"/>
      </rPr>
      <t>用于村委会集体收入。</t>
    </r>
  </si>
  <si>
    <r>
      <rPr>
        <sz val="12"/>
        <rFont val="方正黑体_GBK"/>
        <charset val="134"/>
      </rPr>
      <t>每户增收</t>
    </r>
    <r>
      <rPr>
        <sz val="12"/>
        <rFont val="方正黑体_GBK"/>
        <charset val="134"/>
      </rPr>
      <t>1000</t>
    </r>
    <r>
      <rPr>
        <sz val="12"/>
        <rFont val="方正黑体_GBK"/>
        <charset val="134"/>
      </rPr>
      <t>元以上</t>
    </r>
  </si>
  <si>
    <t>阿热勒镇古再勒村</t>
  </si>
  <si>
    <r>
      <rPr>
        <sz val="12"/>
        <rFont val="方正黑体_GBK"/>
        <charset val="134"/>
      </rPr>
      <t>购买</t>
    </r>
    <r>
      <rPr>
        <sz val="12"/>
        <rFont val="方正黑体_GBK"/>
        <charset val="134"/>
      </rPr>
      <t>2-4</t>
    </r>
    <r>
      <rPr>
        <sz val="12"/>
        <rFont val="方正黑体_GBK"/>
        <charset val="134"/>
      </rPr>
      <t>岁且末羊生产母羊</t>
    </r>
    <r>
      <rPr>
        <sz val="12"/>
        <rFont val="方正黑体_GBK"/>
        <charset val="134"/>
      </rPr>
      <t>480</t>
    </r>
    <r>
      <rPr>
        <sz val="12"/>
        <rFont val="方正黑体_GBK"/>
        <charset val="134"/>
      </rPr>
      <t>只，每只生产母羊补助</t>
    </r>
    <r>
      <rPr>
        <sz val="12"/>
        <rFont val="方正黑体_GBK"/>
        <charset val="134"/>
      </rPr>
      <t>1500</t>
    </r>
    <r>
      <rPr>
        <sz val="12"/>
        <rFont val="方正黑体_GBK"/>
        <charset val="134"/>
      </rPr>
      <t>元。由各村合作社与昆仑牧业联合，各村合作社管理，托养给有养殖意愿的贫困户或养殖户，收益的</t>
    </r>
    <r>
      <rPr>
        <sz val="12"/>
        <rFont val="方正黑体_GBK"/>
        <charset val="134"/>
      </rPr>
      <t>20%</t>
    </r>
    <r>
      <rPr>
        <sz val="12"/>
        <rFont val="方正黑体_GBK"/>
        <charset val="134"/>
      </rPr>
      <t>用于合作社发展，</t>
    </r>
    <r>
      <rPr>
        <sz val="12"/>
        <rFont val="方正黑体_GBK"/>
        <charset val="134"/>
      </rPr>
      <t>80%</t>
    </r>
    <r>
      <rPr>
        <sz val="12"/>
        <rFont val="方正黑体_GBK"/>
        <charset val="134"/>
      </rPr>
      <t>用于村委会集体收入。</t>
    </r>
  </si>
  <si>
    <t>阿热勒镇古再勒村、阿热勒村</t>
  </si>
  <si>
    <r>
      <rPr>
        <sz val="12"/>
        <rFont val="方正黑体_GBK"/>
        <charset val="134"/>
      </rPr>
      <t>新建</t>
    </r>
    <r>
      <rPr>
        <sz val="12"/>
        <rFont val="方正黑体_GBK"/>
        <charset val="134"/>
      </rPr>
      <t>1/2UD80</t>
    </r>
    <r>
      <rPr>
        <sz val="12"/>
        <rFont val="方正黑体_GBK"/>
        <charset val="134"/>
      </rPr>
      <t>防渗渠，设计流量</t>
    </r>
    <r>
      <rPr>
        <sz val="12"/>
        <rFont val="方正黑体_GBK"/>
        <charset val="134"/>
      </rPr>
      <t>0.8m3/s</t>
    </r>
    <r>
      <rPr>
        <sz val="12"/>
        <rFont val="方正黑体_GBK"/>
        <charset val="134"/>
      </rPr>
      <t>，计划修建</t>
    </r>
    <r>
      <rPr>
        <sz val="12"/>
        <rFont val="方正黑体_GBK"/>
        <charset val="134"/>
      </rPr>
      <t>2</t>
    </r>
    <r>
      <rPr>
        <sz val="12"/>
        <rFont val="方正黑体_GBK"/>
        <charset val="134"/>
      </rPr>
      <t>公里，配套</t>
    </r>
    <r>
      <rPr>
        <sz val="12"/>
        <rFont val="方正黑体_GBK"/>
        <charset val="134"/>
      </rPr>
      <t>5</t>
    </r>
    <r>
      <rPr>
        <sz val="12"/>
        <rFont val="方正黑体_GBK"/>
        <charset val="134"/>
      </rPr>
      <t>座桥，</t>
    </r>
    <r>
      <rPr>
        <sz val="12"/>
        <rFont val="方正黑体_GBK"/>
        <charset val="134"/>
      </rPr>
      <t>24</t>
    </r>
    <r>
      <rPr>
        <sz val="12"/>
        <rFont val="方正黑体_GBK"/>
        <charset val="134"/>
      </rPr>
      <t>个闸门，</t>
    </r>
    <r>
      <rPr>
        <sz val="12"/>
        <rFont val="方正黑体_GBK"/>
        <charset val="134"/>
      </rPr>
      <t>3</t>
    </r>
    <r>
      <rPr>
        <sz val="12"/>
        <rFont val="方正黑体_GBK"/>
        <charset val="134"/>
      </rPr>
      <t>个节制闸，每公里</t>
    </r>
    <r>
      <rPr>
        <sz val="12"/>
        <rFont val="方正黑体_GBK"/>
        <charset val="134"/>
      </rPr>
      <t>30</t>
    </r>
    <r>
      <rPr>
        <sz val="12"/>
        <rFont val="方正黑体_GBK"/>
        <charset val="134"/>
      </rPr>
      <t>万元，需资金</t>
    </r>
    <r>
      <rPr>
        <sz val="12"/>
        <rFont val="方正黑体_GBK"/>
        <charset val="134"/>
      </rPr>
      <t>60万元。新建1/2UD60防渗渠，计划修建0.65公里，每公里28万元，需资金18.2万元。</t>
    </r>
  </si>
  <si>
    <r>
      <rPr>
        <sz val="12"/>
        <rFont val="方正黑体_GBK"/>
        <charset val="134"/>
      </rPr>
      <t>计划投资</t>
    </r>
    <r>
      <rPr>
        <sz val="12"/>
        <rFont val="方正黑体_GBK"/>
        <charset val="134"/>
      </rPr>
      <t>21</t>
    </r>
    <r>
      <rPr>
        <sz val="12"/>
        <rFont val="方正黑体_GBK"/>
        <charset val="134"/>
      </rPr>
      <t>万元，为美好家园小区建设微型渠</t>
    </r>
    <r>
      <rPr>
        <sz val="12"/>
        <rFont val="方正黑体_GBK"/>
        <charset val="134"/>
      </rPr>
      <t>3</t>
    </r>
    <r>
      <rPr>
        <sz val="12"/>
        <rFont val="方正黑体_GBK"/>
        <charset val="134"/>
      </rPr>
      <t>公里，每公里补助</t>
    </r>
    <r>
      <rPr>
        <sz val="12"/>
        <rFont val="方正黑体_GBK"/>
        <charset val="134"/>
      </rPr>
      <t>7</t>
    </r>
    <r>
      <rPr>
        <sz val="12"/>
        <rFont val="方正黑体_GBK"/>
        <charset val="134"/>
      </rPr>
      <t>万元，合计</t>
    </r>
    <r>
      <rPr>
        <sz val="12"/>
        <rFont val="方正黑体_GBK"/>
        <charset val="134"/>
      </rPr>
      <t>21</t>
    </r>
    <r>
      <rPr>
        <sz val="12"/>
        <rFont val="方正黑体_GBK"/>
        <charset val="134"/>
      </rPr>
      <t>万元。</t>
    </r>
  </si>
  <si>
    <t>为20户贫困户完善农田水利，同时带动周边农户达到提质增收</t>
  </si>
  <si>
    <t>阿热勒镇古再勒村、阿热勒村、亚喀吾斯塘村</t>
  </si>
  <si>
    <t>标准化养殖小区饲草料存放区硬化地坪1500平方米，每平方米补助200元，需资金30万元。砂石料垫层不少于20cm，地坪硬化不少于15cm。饲草料存放区归村集体所有，由村委会统一管理。</t>
  </si>
  <si>
    <r>
      <rPr>
        <sz val="12"/>
        <rFont val="方正黑体_GBK"/>
        <charset val="134"/>
      </rPr>
      <t>1</t>
    </r>
    <r>
      <rPr>
        <sz val="12"/>
        <rFont val="方正黑体_GBK"/>
        <charset val="134"/>
      </rPr>
      <t>、采购</t>
    </r>
    <r>
      <rPr>
        <sz val="12"/>
        <rFont val="方正黑体_GBK"/>
        <charset val="134"/>
      </rPr>
      <t>1</t>
    </r>
    <r>
      <rPr>
        <sz val="12"/>
        <rFont val="方正黑体_GBK"/>
        <charset val="134"/>
      </rPr>
      <t>台自走式青贮饲料收割机（发动机功率大于</t>
    </r>
    <r>
      <rPr>
        <sz val="12"/>
        <rFont val="方正黑体_GBK"/>
        <charset val="134"/>
      </rPr>
      <t>125hp,</t>
    </r>
    <r>
      <rPr>
        <sz val="12"/>
        <rFont val="方正黑体_GBK"/>
        <charset val="134"/>
      </rPr>
      <t>发动机转速大于</t>
    </r>
    <r>
      <rPr>
        <sz val="12"/>
        <rFont val="方正黑体_GBK"/>
        <charset val="134"/>
      </rPr>
      <t>2200r/min,</t>
    </r>
    <r>
      <rPr>
        <sz val="12"/>
        <rFont val="方正黑体_GBK"/>
        <charset val="134"/>
      </rPr>
      <t>高杆割台幅宽大于</t>
    </r>
    <r>
      <rPr>
        <sz val="12"/>
        <rFont val="方正黑体_GBK"/>
        <charset val="134"/>
      </rPr>
      <t>2.4m,</t>
    </r>
    <r>
      <rPr>
        <sz val="12"/>
        <rFont val="方正黑体_GBK"/>
        <charset val="134"/>
      </rPr>
      <t>割茬高度小于</t>
    </r>
    <r>
      <rPr>
        <sz val="12"/>
        <rFont val="方正黑体_GBK"/>
        <charset val="134"/>
      </rPr>
      <t>15cm,</t>
    </r>
    <r>
      <rPr>
        <sz val="12"/>
        <rFont val="方正黑体_GBK"/>
        <charset val="134"/>
      </rPr>
      <t>未入量小于</t>
    </r>
    <r>
      <rPr>
        <sz val="12"/>
        <rFont val="方正黑体_GBK"/>
        <charset val="134"/>
      </rPr>
      <t>26th,</t>
    </r>
    <r>
      <rPr>
        <sz val="12"/>
        <rFont val="方正黑体_GBK"/>
        <charset val="134"/>
      </rPr>
      <t>抛送高度大于</t>
    </r>
    <r>
      <rPr>
        <sz val="12"/>
        <rFont val="方正黑体_GBK"/>
        <charset val="134"/>
      </rPr>
      <t>3m</t>
    </r>
    <r>
      <rPr>
        <sz val="12"/>
        <rFont val="方正黑体_GBK"/>
        <charset val="134"/>
      </rPr>
      <t>，行走速度</t>
    </r>
    <r>
      <rPr>
        <sz val="12"/>
        <rFont val="方正黑体_GBK"/>
        <charset val="134"/>
      </rPr>
      <t>0-18km/h,</t>
    </r>
    <r>
      <rPr>
        <sz val="12"/>
        <rFont val="方正黑体_GBK"/>
        <charset val="134"/>
      </rPr>
      <t>自带料箱），每台</t>
    </r>
    <r>
      <rPr>
        <sz val="12"/>
        <rFont val="方正黑体_GBK"/>
        <charset val="134"/>
      </rPr>
      <t>48</t>
    </r>
    <r>
      <rPr>
        <sz val="12"/>
        <rFont val="方正黑体_GBK"/>
        <charset val="134"/>
      </rPr>
      <t>万元。</t>
    </r>
    <r>
      <rPr>
        <sz val="12"/>
        <rFont val="方正黑体_GBK"/>
        <charset val="134"/>
      </rPr>
      <t>2</t>
    </r>
    <r>
      <rPr>
        <sz val="12"/>
        <rFont val="方正黑体_GBK"/>
        <charset val="134"/>
      </rPr>
      <t>、采购1台焚烧炉（处理量＞30kg/h），需资金6.5万元；</t>
    </r>
    <r>
      <rPr>
        <sz val="12"/>
        <rFont val="方正黑体_GBK"/>
        <charset val="134"/>
      </rPr>
      <t>3</t>
    </r>
    <r>
      <rPr>
        <sz val="12"/>
        <rFont val="方正黑体_GBK"/>
        <charset val="134"/>
      </rPr>
      <t>、为联合标准化养殖小区安装监控设备（包括后备电源），需资金</t>
    </r>
    <r>
      <rPr>
        <sz val="12"/>
        <rFont val="方正黑体_GBK"/>
        <charset val="134"/>
      </rPr>
      <t>15</t>
    </r>
    <r>
      <rPr>
        <sz val="12"/>
        <rFont val="方正黑体_GBK"/>
        <charset val="134"/>
      </rPr>
      <t>万元。监控设备归村委会所有，村委会统一管理。</t>
    </r>
    <r>
      <rPr>
        <sz val="12"/>
        <rFont val="方正黑体_GBK"/>
        <charset val="134"/>
      </rPr>
      <t>4</t>
    </r>
    <r>
      <rPr>
        <sz val="12"/>
        <rFont val="方正黑体_GBK"/>
        <charset val="134"/>
      </rPr>
      <t>、购买全自动裹膜打包一体机</t>
    </r>
    <r>
      <rPr>
        <sz val="12"/>
        <rFont val="方正黑体_GBK"/>
        <charset val="134"/>
      </rPr>
      <t>1</t>
    </r>
    <r>
      <rPr>
        <sz val="12"/>
        <rFont val="方正黑体_GBK"/>
        <charset val="134"/>
      </rPr>
      <t>台，参数配套动力</t>
    </r>
    <r>
      <rPr>
        <sz val="12"/>
        <rFont val="方正黑体_GBK"/>
        <charset val="134"/>
      </rPr>
      <t>4KW</t>
    </r>
    <r>
      <rPr>
        <sz val="12"/>
        <rFont val="方正黑体_GBK"/>
        <charset val="134"/>
      </rPr>
      <t>，</t>
    </r>
    <r>
      <rPr>
        <sz val="12"/>
        <rFont val="方正黑体_GBK"/>
        <charset val="134"/>
      </rPr>
      <t>350r/min</t>
    </r>
    <r>
      <rPr>
        <sz val="12"/>
        <rFont val="方正黑体_GBK"/>
        <charset val="134"/>
      </rPr>
      <t>，生产效率</t>
    </r>
    <r>
      <rPr>
        <sz val="12"/>
        <rFont val="方正黑体_GBK"/>
        <charset val="134"/>
      </rPr>
      <t>0.4-2t/h</t>
    </r>
    <r>
      <rPr>
        <sz val="12"/>
        <rFont val="方正黑体_GBK"/>
        <charset val="134"/>
      </rPr>
      <t>，草捆重量</t>
    </r>
    <r>
      <rPr>
        <sz val="12"/>
        <rFont val="方正黑体_GBK"/>
        <charset val="134"/>
      </rPr>
      <t>15-65kg</t>
    </r>
    <r>
      <rPr>
        <sz val="12"/>
        <rFont val="方正黑体_GBK"/>
        <charset val="134"/>
      </rPr>
      <t>，外型尺寸</t>
    </r>
    <r>
      <rPr>
        <sz val="12"/>
        <rFont val="方正黑体_GBK"/>
        <charset val="134"/>
      </rPr>
      <t>3320*2880*2800</t>
    </r>
    <r>
      <rPr>
        <sz val="12"/>
        <rFont val="方正黑体_GBK"/>
        <charset val="134"/>
      </rPr>
      <t>，每台补助</t>
    </r>
    <r>
      <rPr>
        <sz val="12"/>
        <rFont val="方正黑体_GBK"/>
        <charset val="134"/>
      </rPr>
      <t>7</t>
    </r>
    <r>
      <rPr>
        <sz val="12"/>
        <rFont val="方正黑体_GBK"/>
        <charset val="134"/>
      </rPr>
      <t>万元。机械资产归贫困户所有，村委会负责统一管理。为</t>
    </r>
    <r>
      <rPr>
        <sz val="12"/>
        <rFont val="方正黑体_GBK"/>
        <charset val="134"/>
      </rPr>
      <t>30</t>
    </r>
    <r>
      <rPr>
        <sz val="12"/>
        <rFont val="方正黑体_GBK"/>
        <charset val="134"/>
      </rPr>
      <t>户有劳动能力的建档立卡贫困户提供无偿或低成本服务，共需资金</t>
    </r>
    <r>
      <rPr>
        <sz val="12"/>
        <rFont val="方正黑体_GBK"/>
        <charset val="134"/>
      </rPr>
      <t>133.8</t>
    </r>
    <r>
      <rPr>
        <sz val="12"/>
        <rFont val="方正黑体_GBK"/>
        <charset val="134"/>
      </rPr>
      <t>万元。</t>
    </r>
  </si>
  <si>
    <r>
      <rPr>
        <sz val="12"/>
        <rFont val="方正黑体_GBK"/>
        <charset val="134"/>
      </rPr>
      <t>每户增收</t>
    </r>
    <r>
      <rPr>
        <sz val="12"/>
        <rFont val="方正黑体_GBK"/>
        <charset val="134"/>
      </rPr>
      <t>150</t>
    </r>
    <r>
      <rPr>
        <sz val="12"/>
        <rFont val="方正黑体_GBK"/>
        <charset val="134"/>
      </rPr>
      <t>元以上</t>
    </r>
  </si>
  <si>
    <r>
      <rPr>
        <sz val="12"/>
        <rFont val="方正黑体_GBK"/>
        <charset val="134"/>
      </rPr>
      <t>购买</t>
    </r>
    <r>
      <rPr>
        <sz val="12"/>
        <rFont val="方正黑体_GBK"/>
        <charset val="134"/>
      </rPr>
      <t>2-4</t>
    </r>
    <r>
      <rPr>
        <sz val="12"/>
        <rFont val="方正黑体_GBK"/>
        <charset val="134"/>
      </rPr>
      <t>岁且末羊950只，每只生产母羊补助</t>
    </r>
    <r>
      <rPr>
        <sz val="12"/>
        <rFont val="方正黑体_GBK"/>
        <charset val="134"/>
      </rPr>
      <t>1500</t>
    </r>
    <r>
      <rPr>
        <sz val="12"/>
        <rFont val="方正黑体_GBK"/>
        <charset val="134"/>
      </rPr>
      <t>元。由各村合作社与昆仑牧业联合，各村合作社管理，托养给有养殖意愿的贫困户或养殖户（古再勒村</t>
    </r>
    <r>
      <rPr>
        <sz val="12"/>
        <rFont val="方正黑体_GBK"/>
        <charset val="134"/>
      </rPr>
      <t>400</t>
    </r>
    <r>
      <rPr>
        <sz val="12"/>
        <rFont val="方正黑体_GBK"/>
        <charset val="134"/>
      </rPr>
      <t>只，其中种公羊</t>
    </r>
    <r>
      <rPr>
        <sz val="12"/>
        <rFont val="方正黑体_GBK"/>
        <charset val="134"/>
      </rPr>
      <t>20</t>
    </r>
    <r>
      <rPr>
        <sz val="12"/>
        <rFont val="方正黑体_GBK"/>
        <charset val="134"/>
      </rPr>
      <t>只；阿热勒村</t>
    </r>
    <r>
      <rPr>
        <sz val="12"/>
        <rFont val="方正黑体_GBK"/>
        <charset val="134"/>
      </rPr>
      <t>300</t>
    </r>
    <r>
      <rPr>
        <sz val="12"/>
        <rFont val="方正黑体_GBK"/>
        <charset val="134"/>
      </rPr>
      <t>只，其中种公羊</t>
    </r>
    <r>
      <rPr>
        <sz val="12"/>
        <rFont val="方正黑体_GBK"/>
        <charset val="134"/>
      </rPr>
      <t>15</t>
    </r>
    <r>
      <rPr>
        <sz val="12"/>
        <rFont val="方正黑体_GBK"/>
        <charset val="134"/>
      </rPr>
      <t>只；亚喀吾斯塘村</t>
    </r>
    <r>
      <rPr>
        <sz val="12"/>
        <rFont val="方正黑体_GBK"/>
        <charset val="134"/>
      </rPr>
      <t>300</t>
    </r>
    <r>
      <rPr>
        <sz val="12"/>
        <rFont val="方正黑体_GBK"/>
        <charset val="134"/>
      </rPr>
      <t>只，其中种公羊</t>
    </r>
    <r>
      <rPr>
        <sz val="12"/>
        <rFont val="方正黑体_GBK"/>
        <charset val="134"/>
      </rPr>
      <t>15</t>
    </r>
    <r>
      <rPr>
        <sz val="12"/>
        <rFont val="方正黑体_GBK"/>
        <charset val="134"/>
      </rPr>
      <t>只），收益的</t>
    </r>
    <r>
      <rPr>
        <sz val="12"/>
        <rFont val="方正黑体_GBK"/>
        <charset val="134"/>
      </rPr>
      <t>20%</t>
    </r>
    <r>
      <rPr>
        <sz val="12"/>
        <rFont val="方正黑体_GBK"/>
        <charset val="134"/>
      </rPr>
      <t>用于合作社发展，</t>
    </r>
    <r>
      <rPr>
        <sz val="12"/>
        <rFont val="方正黑体_GBK"/>
        <charset val="134"/>
      </rPr>
      <t>80%</t>
    </r>
    <r>
      <rPr>
        <sz val="12"/>
        <rFont val="方正黑体_GBK"/>
        <charset val="134"/>
      </rPr>
      <t>用于村委会集体收入。</t>
    </r>
  </si>
  <si>
    <t>饲料发酵剂</t>
  </si>
  <si>
    <r>
      <rPr>
        <sz val="12"/>
        <rFont val="方正黑体_GBK"/>
        <charset val="134"/>
      </rPr>
      <t>购买青贮饲料发酵剂，青贮饲料</t>
    </r>
    <r>
      <rPr>
        <sz val="12"/>
        <rFont val="方正黑体_GBK"/>
        <charset val="134"/>
      </rPr>
      <t>1000</t>
    </r>
    <r>
      <rPr>
        <sz val="12"/>
        <rFont val="方正黑体_GBK"/>
        <charset val="134"/>
      </rPr>
      <t>吨，每袋制作</t>
    </r>
    <r>
      <rPr>
        <sz val="12"/>
        <rFont val="方正黑体_GBK"/>
        <charset val="134"/>
      </rPr>
      <t>3</t>
    </r>
    <r>
      <rPr>
        <sz val="12"/>
        <rFont val="方正黑体_GBK"/>
        <charset val="134"/>
      </rPr>
      <t>吨，购买</t>
    </r>
    <r>
      <rPr>
        <sz val="12"/>
        <rFont val="方正黑体_GBK"/>
        <charset val="134"/>
      </rPr>
      <t>330</t>
    </r>
    <r>
      <rPr>
        <sz val="12"/>
        <rFont val="方正黑体_GBK"/>
        <charset val="134"/>
      </rPr>
      <t>袋，每袋</t>
    </r>
    <r>
      <rPr>
        <sz val="12"/>
        <rFont val="方正黑体_GBK"/>
        <charset val="134"/>
      </rPr>
      <t>45</t>
    </r>
    <r>
      <rPr>
        <sz val="12"/>
        <rFont val="方正黑体_GBK"/>
        <charset val="134"/>
      </rPr>
      <t>元，需资金</t>
    </r>
    <r>
      <rPr>
        <sz val="12"/>
        <rFont val="方正黑体_GBK"/>
        <charset val="134"/>
      </rPr>
      <t>1.485</t>
    </r>
    <r>
      <rPr>
        <sz val="12"/>
        <rFont val="方正黑体_GBK"/>
        <charset val="134"/>
      </rPr>
      <t>万元；购买有机肥发酵剂，计划发酵有机肥</t>
    </r>
    <r>
      <rPr>
        <sz val="12"/>
        <rFont val="方正黑体_GBK"/>
        <charset val="134"/>
      </rPr>
      <t>2000</t>
    </r>
    <r>
      <rPr>
        <sz val="12"/>
        <rFont val="方正黑体_GBK"/>
        <charset val="134"/>
      </rPr>
      <t>吨，每袋发酵剂发酵</t>
    </r>
    <r>
      <rPr>
        <sz val="12"/>
        <rFont val="方正黑体_GBK"/>
        <charset val="134"/>
      </rPr>
      <t>5</t>
    </r>
    <r>
      <rPr>
        <sz val="12"/>
        <rFont val="方正黑体_GBK"/>
        <charset val="134"/>
      </rPr>
      <t>吨有机肥，共需</t>
    </r>
    <r>
      <rPr>
        <sz val="12"/>
        <rFont val="方正黑体_GBK"/>
        <charset val="134"/>
      </rPr>
      <t>400</t>
    </r>
    <r>
      <rPr>
        <sz val="12"/>
        <rFont val="方正黑体_GBK"/>
        <charset val="134"/>
      </rPr>
      <t>袋，每袋</t>
    </r>
    <r>
      <rPr>
        <sz val="12"/>
        <rFont val="方正黑体_GBK"/>
        <charset val="134"/>
      </rPr>
      <t>50</t>
    </r>
    <r>
      <rPr>
        <sz val="12"/>
        <rFont val="方正黑体_GBK"/>
        <charset val="134"/>
      </rPr>
      <t>元，需资金</t>
    </r>
    <r>
      <rPr>
        <sz val="12"/>
        <rFont val="方正黑体_GBK"/>
        <charset val="134"/>
      </rPr>
      <t>2</t>
    </r>
    <r>
      <rPr>
        <sz val="12"/>
        <rFont val="方正黑体_GBK"/>
        <charset val="134"/>
      </rPr>
      <t>万元。共补助资金</t>
    </r>
    <r>
      <rPr>
        <sz val="12"/>
        <rFont val="方正黑体_GBK"/>
        <charset val="134"/>
      </rPr>
      <t>3.485</t>
    </r>
    <r>
      <rPr>
        <sz val="12"/>
        <rFont val="方正黑体_GBK"/>
        <charset val="134"/>
      </rPr>
      <t>万元。</t>
    </r>
  </si>
  <si>
    <r>
      <rPr>
        <sz val="12"/>
        <rFont val="方正黑体_GBK"/>
        <charset val="134"/>
      </rPr>
      <t>购买</t>
    </r>
    <r>
      <rPr>
        <sz val="12"/>
        <rFont val="方正黑体_GBK"/>
        <charset val="134"/>
      </rPr>
      <t>18-60</t>
    </r>
    <r>
      <rPr>
        <sz val="12"/>
        <rFont val="方正黑体_GBK"/>
        <charset val="134"/>
      </rPr>
      <t>个月龄的生产母牛</t>
    </r>
    <r>
      <rPr>
        <sz val="12"/>
        <rFont val="方正黑体_GBK"/>
        <charset val="134"/>
      </rPr>
      <t>60</t>
    </r>
    <r>
      <rPr>
        <sz val="12"/>
        <rFont val="方正黑体_GBK"/>
        <charset val="134"/>
      </rPr>
      <t>头，每头补助</t>
    </r>
    <r>
      <rPr>
        <sz val="12"/>
        <rFont val="方正黑体_GBK"/>
        <charset val="134"/>
      </rPr>
      <t>20000</t>
    </r>
    <r>
      <rPr>
        <sz val="12"/>
        <rFont val="方正黑体_GBK"/>
        <charset val="134"/>
      </rPr>
      <t>元，共补助资金</t>
    </r>
    <r>
      <rPr>
        <sz val="12"/>
        <rFont val="方正黑体_GBK"/>
        <charset val="134"/>
      </rPr>
      <t>120</t>
    </r>
    <r>
      <rPr>
        <sz val="12"/>
        <rFont val="方正黑体_GBK"/>
        <charset val="134"/>
      </rPr>
      <t>万元。由各村合作社联系昆仑牧业或其他合作社采购，生产母牛归合作社所有，每个村合作社</t>
    </r>
    <r>
      <rPr>
        <sz val="12"/>
        <rFont val="方正黑体_GBK"/>
        <charset val="134"/>
      </rPr>
      <t>20</t>
    </r>
    <r>
      <rPr>
        <sz val="12"/>
        <rFont val="方正黑体_GBK"/>
        <charset val="134"/>
      </rPr>
      <t>头，由村合作社统一管理，合作社饲养或托养给养殖户，收益的</t>
    </r>
    <r>
      <rPr>
        <sz val="12"/>
        <rFont val="方正黑体_GBK"/>
        <charset val="134"/>
      </rPr>
      <t>20%</t>
    </r>
    <r>
      <rPr>
        <sz val="12"/>
        <rFont val="方正黑体_GBK"/>
        <charset val="134"/>
      </rPr>
      <t>用于合作社发展，</t>
    </r>
    <r>
      <rPr>
        <sz val="12"/>
        <rFont val="方正黑体_GBK"/>
        <charset val="134"/>
      </rPr>
      <t>80%</t>
    </r>
    <r>
      <rPr>
        <sz val="12"/>
        <rFont val="方正黑体_GBK"/>
        <charset val="134"/>
      </rPr>
      <t>为村集体收入。</t>
    </r>
  </si>
  <si>
    <r>
      <rPr>
        <sz val="12"/>
        <rFont val="方正黑体_GBK"/>
        <charset val="134"/>
      </rPr>
      <t>每户增收</t>
    </r>
    <r>
      <rPr>
        <sz val="12"/>
        <rFont val="方正黑体_GBK"/>
        <charset val="134"/>
      </rPr>
      <t>2000</t>
    </r>
    <r>
      <rPr>
        <sz val="12"/>
        <rFont val="方正黑体_GBK"/>
        <charset val="134"/>
      </rPr>
      <t>元以上</t>
    </r>
  </si>
  <si>
    <r>
      <rPr>
        <sz val="12"/>
        <rFont val="方正黑体_GBK"/>
        <charset val="134"/>
      </rPr>
      <t>采购小麦收割机（发动机功率大于</t>
    </r>
    <r>
      <rPr>
        <sz val="12"/>
        <rFont val="方正黑体_GBK"/>
        <charset val="134"/>
      </rPr>
      <t>80kw</t>
    </r>
    <r>
      <rPr>
        <sz val="12"/>
        <rFont val="方正黑体_GBK"/>
        <charset val="134"/>
      </rPr>
      <t>以上，割台宽度大于</t>
    </r>
    <r>
      <rPr>
        <sz val="12"/>
        <rFont val="方正黑体_GBK"/>
        <charset val="134"/>
      </rPr>
      <t>2600mm</t>
    </r>
    <r>
      <rPr>
        <sz val="12"/>
        <rFont val="方正黑体_GBK"/>
        <charset val="134"/>
      </rPr>
      <t>，粮仓容量大于</t>
    </r>
    <r>
      <rPr>
        <sz val="12"/>
        <rFont val="方正黑体_GBK"/>
        <charset val="134"/>
      </rPr>
      <t>2400L</t>
    </r>
    <r>
      <rPr>
        <sz val="12"/>
        <rFont val="方正黑体_GBK"/>
        <charset val="134"/>
      </rPr>
      <t>）一台，需资金</t>
    </r>
    <r>
      <rPr>
        <sz val="12"/>
        <rFont val="方正黑体_GBK"/>
        <charset val="134"/>
      </rPr>
      <t>32</t>
    </r>
    <r>
      <rPr>
        <sz val="12"/>
        <rFont val="方正黑体_GBK"/>
        <charset val="134"/>
      </rPr>
      <t>万元。小麦收割机归村集体所有，收益贫困户使用低于市场价，受益户</t>
    </r>
    <r>
      <rPr>
        <sz val="12"/>
        <rFont val="方正黑体_GBK"/>
        <charset val="134"/>
      </rPr>
      <t>40</t>
    </r>
    <r>
      <rPr>
        <sz val="12"/>
        <rFont val="方正黑体_GBK"/>
        <charset val="134"/>
      </rPr>
      <t>户，其中古再勒村</t>
    </r>
    <r>
      <rPr>
        <sz val="12"/>
        <rFont val="方正黑体_GBK"/>
        <charset val="134"/>
      </rPr>
      <t>20</t>
    </r>
    <r>
      <rPr>
        <sz val="12"/>
        <rFont val="方正黑体_GBK"/>
        <charset val="134"/>
      </rPr>
      <t>户，阿热勒村</t>
    </r>
    <r>
      <rPr>
        <sz val="12"/>
        <rFont val="方正黑体_GBK"/>
        <charset val="134"/>
      </rPr>
      <t>10</t>
    </r>
    <r>
      <rPr>
        <sz val="12"/>
        <rFont val="方正黑体_GBK"/>
        <charset val="134"/>
      </rPr>
      <t>户，亚喀吾斯塘村</t>
    </r>
    <r>
      <rPr>
        <sz val="12"/>
        <rFont val="方正黑体_GBK"/>
        <charset val="134"/>
      </rPr>
      <t>10</t>
    </r>
    <r>
      <rPr>
        <sz val="12"/>
        <rFont val="方正黑体_GBK"/>
        <charset val="134"/>
      </rPr>
      <t>户。</t>
    </r>
  </si>
  <si>
    <r>
      <rPr>
        <sz val="12"/>
        <rFont val="方正黑体_GBK"/>
        <charset val="134"/>
      </rPr>
      <t>每户增收</t>
    </r>
    <r>
      <rPr>
        <sz val="12"/>
        <rFont val="方正黑体_GBK"/>
        <charset val="134"/>
      </rPr>
      <t>100</t>
    </r>
    <r>
      <rPr>
        <sz val="12"/>
        <rFont val="方正黑体_GBK"/>
        <charset val="134"/>
      </rPr>
      <t>元</t>
    </r>
  </si>
  <si>
    <t>庭院经济</t>
  </si>
  <si>
    <t>庭院经济建设工程</t>
  </si>
  <si>
    <r>
      <rPr>
        <sz val="12"/>
        <rFont val="方正黑体_GBK"/>
        <charset val="134"/>
      </rPr>
      <t>按照县农业农村局人居环境整治标准，进行庭院内外整治和治理，发展庭院经济，每户补助</t>
    </r>
    <r>
      <rPr>
        <sz val="12"/>
        <rFont val="方正黑体_GBK"/>
        <charset val="134"/>
      </rPr>
      <t>4000</t>
    </r>
    <r>
      <rPr>
        <sz val="12"/>
        <rFont val="方正黑体_GBK"/>
        <charset val="134"/>
      </rPr>
      <t>元，补助</t>
    </r>
    <r>
      <rPr>
        <sz val="12"/>
        <rFont val="方正黑体_GBK"/>
        <charset val="134"/>
      </rPr>
      <t>200</t>
    </r>
    <r>
      <rPr>
        <sz val="12"/>
        <rFont val="方正黑体_GBK"/>
        <charset val="134"/>
      </rPr>
      <t>户，其中古再勒村</t>
    </r>
    <r>
      <rPr>
        <sz val="12"/>
        <rFont val="方正黑体_GBK"/>
        <charset val="134"/>
      </rPr>
      <t>130</t>
    </r>
    <r>
      <rPr>
        <sz val="12"/>
        <rFont val="方正黑体_GBK"/>
        <charset val="134"/>
      </rPr>
      <t>户，阿热勒村</t>
    </r>
    <r>
      <rPr>
        <sz val="12"/>
        <rFont val="方正黑体_GBK"/>
        <charset val="134"/>
      </rPr>
      <t>40</t>
    </r>
    <r>
      <rPr>
        <sz val="12"/>
        <rFont val="方正黑体_GBK"/>
        <charset val="134"/>
      </rPr>
      <t>户，亚喀吾斯塘村</t>
    </r>
    <r>
      <rPr>
        <sz val="12"/>
        <rFont val="方正黑体_GBK"/>
        <charset val="134"/>
      </rPr>
      <t>30</t>
    </r>
    <r>
      <rPr>
        <sz val="12"/>
        <rFont val="方正黑体_GBK"/>
        <charset val="134"/>
      </rPr>
      <t>户。</t>
    </r>
  </si>
  <si>
    <r>
      <rPr>
        <sz val="12"/>
        <rFont val="方正黑体_GBK"/>
        <charset val="134"/>
      </rPr>
      <t>每户增收</t>
    </r>
    <r>
      <rPr>
        <sz val="12"/>
        <rFont val="方正黑体_GBK"/>
        <charset val="134"/>
      </rPr>
      <t>200</t>
    </r>
    <r>
      <rPr>
        <sz val="12"/>
        <rFont val="方正黑体_GBK"/>
        <charset val="134"/>
      </rPr>
      <t>元以上</t>
    </r>
  </si>
  <si>
    <t>扶贫车间建设</t>
  </si>
  <si>
    <t>小型手工业工程</t>
  </si>
  <si>
    <r>
      <rPr>
        <sz val="12"/>
        <rFont val="方正黑体_GBK"/>
        <charset val="134"/>
      </rPr>
      <t>合作社成立打馕小作坊，购买和面机</t>
    </r>
    <r>
      <rPr>
        <sz val="12"/>
        <rFont val="方正黑体_GBK"/>
        <charset val="134"/>
      </rPr>
      <t>10</t>
    </r>
    <r>
      <rPr>
        <sz val="12"/>
        <rFont val="方正黑体_GBK"/>
        <charset val="134"/>
      </rPr>
      <t>台，每台补助</t>
    </r>
    <r>
      <rPr>
        <sz val="12"/>
        <rFont val="方正黑体_GBK"/>
        <charset val="134"/>
      </rPr>
      <t>5000</t>
    </r>
    <r>
      <rPr>
        <sz val="12"/>
        <rFont val="方正黑体_GBK"/>
        <charset val="134"/>
      </rPr>
      <t>元，需资金</t>
    </r>
    <r>
      <rPr>
        <sz val="12"/>
        <rFont val="方正黑体_GBK"/>
        <charset val="134"/>
      </rPr>
      <t>5</t>
    </r>
    <r>
      <rPr>
        <sz val="12"/>
        <rFont val="方正黑体_GBK"/>
        <charset val="134"/>
      </rPr>
      <t>万元；购买（安装）电馕坑</t>
    </r>
    <r>
      <rPr>
        <sz val="12"/>
        <rFont val="方正黑体_GBK"/>
        <charset val="134"/>
      </rPr>
      <t>10</t>
    </r>
    <r>
      <rPr>
        <sz val="12"/>
        <rFont val="方正黑体_GBK"/>
        <charset val="134"/>
      </rPr>
      <t>个，每个补助</t>
    </r>
    <r>
      <rPr>
        <sz val="12"/>
        <rFont val="方正黑体_GBK"/>
        <charset val="134"/>
      </rPr>
      <t>10000</t>
    </r>
    <r>
      <rPr>
        <sz val="12"/>
        <rFont val="方正黑体_GBK"/>
        <charset val="134"/>
      </rPr>
      <t>元，需资金</t>
    </r>
    <r>
      <rPr>
        <sz val="12"/>
        <rFont val="方正黑体_GBK"/>
        <charset val="134"/>
      </rPr>
      <t>10</t>
    </r>
    <r>
      <rPr>
        <sz val="12"/>
        <rFont val="方正黑体_GBK"/>
        <charset val="134"/>
      </rPr>
      <t>万元；购买烤箱</t>
    </r>
    <r>
      <rPr>
        <sz val="12"/>
        <rFont val="方正黑体_GBK"/>
        <charset val="134"/>
      </rPr>
      <t>5</t>
    </r>
    <r>
      <rPr>
        <sz val="12"/>
        <rFont val="方正黑体_GBK"/>
        <charset val="134"/>
      </rPr>
      <t>个，每个补助</t>
    </r>
    <r>
      <rPr>
        <sz val="12"/>
        <rFont val="方正黑体_GBK"/>
        <charset val="134"/>
      </rPr>
      <t>5000</t>
    </r>
    <r>
      <rPr>
        <sz val="12"/>
        <rFont val="方正黑体_GBK"/>
        <charset val="134"/>
      </rPr>
      <t>元，需资金</t>
    </r>
    <r>
      <rPr>
        <sz val="12"/>
        <rFont val="方正黑体_GBK"/>
        <charset val="134"/>
      </rPr>
      <t>2.5</t>
    </r>
    <r>
      <rPr>
        <sz val="12"/>
        <rFont val="方正黑体_GBK"/>
        <charset val="134"/>
      </rPr>
      <t>万元；购买</t>
    </r>
    <r>
      <rPr>
        <sz val="12"/>
        <rFont val="方正黑体_GBK"/>
        <charset val="134"/>
      </rPr>
      <t>5</t>
    </r>
    <r>
      <rPr>
        <sz val="12"/>
        <rFont val="方正黑体_GBK"/>
        <charset val="134"/>
      </rPr>
      <t>个保鲜柜，每个补助</t>
    </r>
    <r>
      <rPr>
        <sz val="12"/>
        <rFont val="方正黑体_GBK"/>
        <charset val="134"/>
      </rPr>
      <t>2000</t>
    </r>
    <r>
      <rPr>
        <sz val="12"/>
        <rFont val="方正黑体_GBK"/>
        <charset val="134"/>
      </rPr>
      <t>元，需资金</t>
    </r>
    <r>
      <rPr>
        <sz val="12"/>
        <rFont val="方正黑体_GBK"/>
        <charset val="134"/>
      </rPr>
      <t>1</t>
    </r>
    <r>
      <rPr>
        <sz val="12"/>
        <rFont val="方正黑体_GBK"/>
        <charset val="134"/>
      </rPr>
      <t>万元；购买操作台（加厚不锈钢</t>
    </r>
    <r>
      <rPr>
        <sz val="12"/>
        <rFont val="方正黑体_GBK"/>
        <charset val="134"/>
      </rPr>
      <t>80cmX180cm)10</t>
    </r>
    <r>
      <rPr>
        <sz val="12"/>
        <rFont val="方正黑体_GBK"/>
        <charset val="134"/>
      </rPr>
      <t>张，每张补助</t>
    </r>
    <r>
      <rPr>
        <sz val="12"/>
        <rFont val="方正黑体_GBK"/>
        <charset val="134"/>
      </rPr>
      <t>2500</t>
    </r>
    <r>
      <rPr>
        <sz val="12"/>
        <rFont val="方正黑体_GBK"/>
        <charset val="134"/>
      </rPr>
      <t>元，需资金</t>
    </r>
    <r>
      <rPr>
        <sz val="12"/>
        <rFont val="方正黑体_GBK"/>
        <charset val="134"/>
      </rPr>
      <t>2.5</t>
    </r>
    <r>
      <rPr>
        <sz val="12"/>
        <rFont val="方正黑体_GBK"/>
        <charset val="134"/>
      </rPr>
      <t>万元；完善凉棚、地面硬化及其他设施需资金</t>
    </r>
    <r>
      <rPr>
        <sz val="12"/>
        <rFont val="方正黑体_GBK"/>
        <charset val="134"/>
      </rPr>
      <t>14</t>
    </r>
    <r>
      <rPr>
        <sz val="12"/>
        <rFont val="方正黑体_GBK"/>
        <charset val="134"/>
      </rPr>
      <t>万元。解决贫困户务工、就业，设备归村合作社所有，合作社统一调配、管理。</t>
    </r>
  </si>
  <si>
    <r>
      <rPr>
        <sz val="12"/>
        <rFont val="方正黑体_GBK"/>
        <charset val="134"/>
      </rPr>
      <t>每户增收</t>
    </r>
    <r>
      <rPr>
        <sz val="12"/>
        <rFont val="方正黑体_GBK"/>
        <charset val="134"/>
      </rPr>
      <t>300</t>
    </r>
    <r>
      <rPr>
        <sz val="12"/>
        <rFont val="方正黑体_GBK"/>
        <charset val="134"/>
      </rPr>
      <t>元以上</t>
    </r>
  </si>
  <si>
    <t>砂石路修建</t>
  </si>
  <si>
    <r>
      <rPr>
        <sz val="12"/>
        <rFont val="方正黑体_GBK"/>
        <charset val="134"/>
      </rPr>
      <t>修建砂石料路</t>
    </r>
    <r>
      <rPr>
        <sz val="12"/>
        <rFont val="方正黑体_GBK"/>
        <charset val="134"/>
      </rPr>
      <t>4</t>
    </r>
    <r>
      <rPr>
        <sz val="12"/>
        <rFont val="方正黑体_GBK"/>
        <charset val="134"/>
      </rPr>
      <t>公里，路宽</t>
    </r>
    <r>
      <rPr>
        <sz val="12"/>
        <rFont val="方正黑体_GBK"/>
        <charset val="134"/>
      </rPr>
      <t>4.5</t>
    </r>
    <r>
      <rPr>
        <sz val="12"/>
        <rFont val="方正黑体_GBK"/>
        <charset val="134"/>
      </rPr>
      <t>米，砂石料垫层不少于</t>
    </r>
    <r>
      <rPr>
        <sz val="12"/>
        <rFont val="方正黑体_GBK"/>
        <charset val="134"/>
      </rPr>
      <t>30cm</t>
    </r>
    <r>
      <rPr>
        <sz val="12"/>
        <rFont val="方正黑体_GBK"/>
        <charset val="134"/>
      </rPr>
      <t>，刮平压实，每公里15万元，需资金60万元。</t>
    </r>
  </si>
  <si>
    <t>改善道路条件</t>
  </si>
  <si>
    <t>壮大村集体经济门面房建设</t>
  </si>
  <si>
    <r>
      <rPr>
        <sz val="12"/>
        <rFont val="方正黑体_GBK"/>
        <charset val="134"/>
      </rPr>
      <t>其他</t>
    </r>
    <r>
      <rPr>
        <sz val="12"/>
        <rFont val="方正黑体_GBK"/>
        <charset val="134"/>
      </rPr>
      <t>-</t>
    </r>
    <r>
      <rPr>
        <sz val="12"/>
        <rFont val="方正黑体_GBK"/>
        <charset val="134"/>
      </rPr>
      <t>门面房</t>
    </r>
  </si>
  <si>
    <r>
      <rPr>
        <sz val="12"/>
        <rFont val="方正黑体_GBK"/>
        <charset val="134"/>
      </rPr>
      <t>新建门面房</t>
    </r>
    <r>
      <rPr>
        <sz val="12"/>
        <rFont val="方正黑体_GBK"/>
        <charset val="134"/>
      </rPr>
      <t>12</t>
    </r>
    <r>
      <rPr>
        <sz val="12"/>
        <rFont val="方正黑体_GBK"/>
        <charset val="134"/>
      </rPr>
      <t>间，每间</t>
    </r>
    <r>
      <rPr>
        <sz val="12"/>
        <rFont val="方正黑体_GBK"/>
        <charset val="134"/>
      </rPr>
      <t>50</t>
    </r>
    <r>
      <rPr>
        <sz val="12"/>
        <rFont val="方正黑体_GBK"/>
        <charset val="134"/>
      </rPr>
      <t>平方米，每套补助</t>
    </r>
    <r>
      <rPr>
        <sz val="12"/>
        <rFont val="方正黑体_GBK"/>
        <charset val="134"/>
      </rPr>
      <t>6.5</t>
    </r>
    <r>
      <rPr>
        <sz val="12"/>
        <rFont val="方正黑体_GBK"/>
        <charset val="134"/>
      </rPr>
      <t>万元，砖混结构，电地暖，需资金</t>
    </r>
    <r>
      <rPr>
        <sz val="12"/>
        <rFont val="方正黑体_GBK"/>
        <charset val="134"/>
      </rPr>
      <t>78</t>
    </r>
    <r>
      <rPr>
        <sz val="12"/>
        <rFont val="方正黑体_GBK"/>
        <charset val="134"/>
      </rPr>
      <t>万元；门面房前硬化地坪</t>
    </r>
    <r>
      <rPr>
        <sz val="12"/>
        <rFont val="方正黑体_GBK"/>
        <charset val="134"/>
      </rPr>
      <t>4800</t>
    </r>
    <r>
      <rPr>
        <sz val="12"/>
        <rFont val="方正黑体_GBK"/>
        <charset val="134"/>
      </rPr>
      <t>平方米，农时用于红枣晾晒，闲时用于农副产品销售。购置隔离石墩</t>
    </r>
    <r>
      <rPr>
        <sz val="12"/>
        <rFont val="方正黑体_GBK"/>
        <charset val="134"/>
      </rPr>
      <t>20</t>
    </r>
    <r>
      <rPr>
        <sz val="12"/>
        <rFont val="方正黑体_GBK"/>
        <charset val="134"/>
      </rPr>
      <t>个，需资金</t>
    </r>
    <r>
      <rPr>
        <sz val="12"/>
        <rFont val="方正黑体_GBK"/>
        <charset val="134"/>
      </rPr>
      <t>96</t>
    </r>
    <r>
      <rPr>
        <sz val="12"/>
        <rFont val="方正黑体_GBK"/>
        <charset val="134"/>
      </rPr>
      <t>万元。门面房归村集体所用，用于对外出租，作为村集体收入，每个村</t>
    </r>
    <r>
      <rPr>
        <sz val="12"/>
        <rFont val="方正黑体_GBK"/>
        <charset val="134"/>
      </rPr>
      <t>4</t>
    </r>
    <r>
      <rPr>
        <sz val="12"/>
        <rFont val="方正黑体_GBK"/>
        <charset val="134"/>
      </rPr>
      <t>间。</t>
    </r>
  </si>
  <si>
    <r>
      <rPr>
        <sz val="12"/>
        <rFont val="方正黑体_GBK"/>
        <charset val="134"/>
      </rPr>
      <t>每年村集体收入</t>
    </r>
    <r>
      <rPr>
        <sz val="12"/>
        <rFont val="方正黑体_GBK"/>
        <charset val="134"/>
      </rPr>
      <t>3</t>
    </r>
    <r>
      <rPr>
        <sz val="12"/>
        <rFont val="方正黑体_GBK"/>
        <charset val="134"/>
      </rPr>
      <t>万元以上</t>
    </r>
  </si>
  <si>
    <r>
      <rPr>
        <sz val="12"/>
        <rFont val="方正黑体_GBK"/>
        <charset val="134"/>
      </rPr>
      <t>其他</t>
    </r>
    <r>
      <rPr>
        <sz val="12"/>
        <rFont val="方正黑体_GBK"/>
        <charset val="134"/>
      </rPr>
      <t>-</t>
    </r>
    <r>
      <rPr>
        <sz val="12"/>
        <rFont val="方正黑体_GBK"/>
        <charset val="134"/>
      </rPr>
      <t>自主就业</t>
    </r>
  </si>
  <si>
    <r>
      <rPr>
        <sz val="12"/>
        <rFont val="方正黑体_GBK"/>
        <charset val="134"/>
      </rPr>
      <t>鼓励贫困户开办夜市增加收入，购买</t>
    </r>
    <r>
      <rPr>
        <sz val="12"/>
        <rFont val="方正黑体_GBK"/>
        <charset val="134"/>
      </rPr>
      <t>20</t>
    </r>
    <r>
      <rPr>
        <sz val="12"/>
        <rFont val="方正黑体_GBK"/>
        <charset val="134"/>
      </rPr>
      <t>台烧烤炉（每台补助</t>
    </r>
    <r>
      <rPr>
        <sz val="12"/>
        <rFont val="方正黑体_GBK"/>
        <charset val="134"/>
      </rPr>
      <t>2600</t>
    </r>
    <r>
      <rPr>
        <sz val="12"/>
        <rFont val="方正黑体_GBK"/>
        <charset val="134"/>
      </rPr>
      <t>元）、每户配备</t>
    </r>
    <r>
      <rPr>
        <sz val="12"/>
        <rFont val="方正黑体_GBK"/>
        <charset val="134"/>
      </rPr>
      <t>4</t>
    </r>
    <r>
      <rPr>
        <sz val="12"/>
        <rFont val="方正黑体_GBK"/>
        <charset val="134"/>
      </rPr>
      <t>张餐桌（每张补助</t>
    </r>
    <r>
      <rPr>
        <sz val="12"/>
        <rFont val="方正黑体_GBK"/>
        <charset val="134"/>
      </rPr>
      <t>200</t>
    </r>
    <r>
      <rPr>
        <sz val="12"/>
        <rFont val="方正黑体_GBK"/>
        <charset val="134"/>
      </rPr>
      <t>元）、</t>
    </r>
    <r>
      <rPr>
        <sz val="12"/>
        <rFont val="方正黑体_GBK"/>
        <charset val="134"/>
      </rPr>
      <t>16</t>
    </r>
    <r>
      <rPr>
        <sz val="12"/>
        <rFont val="方正黑体_GBK"/>
        <charset val="134"/>
      </rPr>
      <t>张座椅（每张补助</t>
    </r>
    <r>
      <rPr>
        <sz val="12"/>
        <rFont val="方正黑体_GBK"/>
        <charset val="134"/>
      </rPr>
      <t>100</t>
    </r>
    <r>
      <rPr>
        <sz val="12"/>
        <rFont val="方正黑体_GBK"/>
        <charset val="134"/>
      </rPr>
      <t>元），分别发放给</t>
    </r>
    <r>
      <rPr>
        <sz val="12"/>
        <rFont val="方正黑体_GBK"/>
        <charset val="134"/>
      </rPr>
      <t>20</t>
    </r>
    <r>
      <rPr>
        <sz val="12"/>
        <rFont val="方正黑体_GBK"/>
        <charset val="134"/>
      </rPr>
      <t>户贫困户经营，每户补助</t>
    </r>
    <r>
      <rPr>
        <sz val="12"/>
        <rFont val="方正黑体_GBK"/>
        <charset val="134"/>
      </rPr>
      <t>5000</t>
    </r>
    <r>
      <rPr>
        <sz val="12"/>
        <rFont val="方正黑体_GBK"/>
        <charset val="134"/>
      </rPr>
      <t>元。</t>
    </r>
    <r>
      <rPr>
        <sz val="12"/>
        <rFont val="方正黑体_GBK"/>
        <charset val="134"/>
      </rPr>
      <t>20</t>
    </r>
    <r>
      <rPr>
        <sz val="12"/>
        <rFont val="方正黑体_GBK"/>
        <charset val="134"/>
      </rPr>
      <t>户贫困户收益，其中，古再勒村</t>
    </r>
    <r>
      <rPr>
        <sz val="12"/>
        <rFont val="方正黑体_GBK"/>
        <charset val="134"/>
      </rPr>
      <t>10</t>
    </r>
    <r>
      <rPr>
        <sz val="12"/>
        <rFont val="方正黑体_GBK"/>
        <charset val="134"/>
      </rPr>
      <t>户，阿热勒村</t>
    </r>
    <r>
      <rPr>
        <sz val="12"/>
        <rFont val="方正黑体_GBK"/>
        <charset val="134"/>
      </rPr>
      <t>5</t>
    </r>
    <r>
      <rPr>
        <sz val="12"/>
        <rFont val="方正黑体_GBK"/>
        <charset val="134"/>
      </rPr>
      <t>户，亚喀吾斯塘村</t>
    </r>
    <r>
      <rPr>
        <sz val="12"/>
        <rFont val="方正黑体_GBK"/>
        <charset val="134"/>
      </rPr>
      <t>5</t>
    </r>
    <r>
      <rPr>
        <sz val="12"/>
        <rFont val="方正黑体_GBK"/>
        <charset val="134"/>
      </rPr>
      <t>户。</t>
    </r>
  </si>
  <si>
    <t>阿热勒镇古再勒村、亚喀吾斯塘村</t>
  </si>
  <si>
    <r>
      <rPr>
        <sz val="12"/>
        <rFont val="方正黑体_GBK"/>
        <charset val="134"/>
      </rPr>
      <t>新建</t>
    </r>
    <r>
      <rPr>
        <sz val="12"/>
        <rFont val="方正黑体_GBK"/>
        <charset val="134"/>
      </rPr>
      <t>1/2UD80</t>
    </r>
    <r>
      <rPr>
        <sz val="12"/>
        <rFont val="方正黑体_GBK"/>
        <charset val="134"/>
      </rPr>
      <t>防渗渠，计划修建</t>
    </r>
    <r>
      <rPr>
        <sz val="12"/>
        <rFont val="方正黑体_GBK"/>
        <charset val="134"/>
      </rPr>
      <t>1.5</t>
    </r>
    <r>
      <rPr>
        <sz val="12"/>
        <rFont val="方正黑体_GBK"/>
        <charset val="134"/>
      </rPr>
      <t>公里，每公里</t>
    </r>
    <r>
      <rPr>
        <sz val="12"/>
        <rFont val="方正黑体_GBK"/>
        <charset val="134"/>
      </rPr>
      <t>30</t>
    </r>
    <r>
      <rPr>
        <sz val="12"/>
        <rFont val="方正黑体_GBK"/>
        <charset val="134"/>
      </rPr>
      <t>万元，需资金</t>
    </r>
    <r>
      <rPr>
        <sz val="12"/>
        <rFont val="方正黑体_GBK"/>
        <charset val="134"/>
      </rPr>
      <t>45</t>
    </r>
    <r>
      <rPr>
        <sz val="12"/>
        <rFont val="方正黑体_GBK"/>
        <charset val="134"/>
      </rPr>
      <t>万元。新建1/2UD100防渗渠（斗渠），计划修建3公里，每公里37万元，需资金111万。</t>
    </r>
  </si>
  <si>
    <t>小型红枣加工厂</t>
  </si>
  <si>
    <t>阿热勒镇亚喀吾斯塘村</t>
  </si>
  <si>
    <r>
      <rPr>
        <sz val="12"/>
        <rFont val="方正黑体_GBK"/>
        <charset val="134"/>
      </rPr>
      <t>建设一座小型红枣加工厂，采购红枣清洗设备</t>
    </r>
    <r>
      <rPr>
        <sz val="12"/>
        <rFont val="方正黑体_GBK"/>
        <charset val="134"/>
      </rPr>
      <t>2</t>
    </r>
    <r>
      <rPr>
        <sz val="12"/>
        <rFont val="方正黑体_GBK"/>
        <charset val="134"/>
      </rPr>
      <t>套，需资金</t>
    </r>
    <r>
      <rPr>
        <sz val="12"/>
        <rFont val="方正黑体_GBK"/>
        <charset val="134"/>
      </rPr>
      <t>10</t>
    </r>
    <r>
      <rPr>
        <sz val="12"/>
        <rFont val="方正黑体_GBK"/>
        <charset val="134"/>
      </rPr>
      <t>万元；红枣烘干设备</t>
    </r>
    <r>
      <rPr>
        <sz val="12"/>
        <rFont val="方正黑体_GBK"/>
        <charset val="134"/>
      </rPr>
      <t>1</t>
    </r>
    <r>
      <rPr>
        <sz val="12"/>
        <rFont val="方正黑体_GBK"/>
        <charset val="134"/>
      </rPr>
      <t>套，需资金</t>
    </r>
    <r>
      <rPr>
        <sz val="12"/>
        <rFont val="方正黑体_GBK"/>
        <charset val="134"/>
      </rPr>
      <t>20</t>
    </r>
    <r>
      <rPr>
        <sz val="12"/>
        <rFont val="方正黑体_GBK"/>
        <charset val="134"/>
      </rPr>
      <t>万元；建设红枣加工简易彩钢板厂房</t>
    </r>
    <r>
      <rPr>
        <sz val="12"/>
        <rFont val="方正黑体_GBK"/>
        <charset val="134"/>
      </rPr>
      <t>300</t>
    </r>
    <r>
      <rPr>
        <sz val="12"/>
        <rFont val="方正黑体_GBK"/>
        <charset val="134"/>
      </rPr>
      <t>平方米，需资金</t>
    </r>
    <r>
      <rPr>
        <sz val="12"/>
        <rFont val="方正黑体_GBK"/>
        <charset val="134"/>
      </rPr>
      <t>30</t>
    </r>
    <r>
      <rPr>
        <sz val="12"/>
        <rFont val="方正黑体_GBK"/>
        <charset val="134"/>
      </rPr>
      <t>万元；共需资金</t>
    </r>
    <r>
      <rPr>
        <sz val="12"/>
        <rFont val="方正黑体_GBK"/>
        <charset val="134"/>
      </rPr>
      <t>60</t>
    </r>
    <r>
      <rPr>
        <sz val="12"/>
        <rFont val="方正黑体_GBK"/>
        <charset val="134"/>
      </rPr>
      <t>万元。</t>
    </r>
  </si>
  <si>
    <r>
      <rPr>
        <sz val="12"/>
        <rFont val="方正黑体_GBK"/>
        <charset val="134"/>
      </rPr>
      <t>在亚喀吾斯塘村集中连片标准化养殖小区（牛）完善基础设施建设。</t>
    </r>
    <r>
      <rPr>
        <sz val="12"/>
        <rFont val="方正黑体_GBK"/>
        <charset val="134"/>
      </rPr>
      <t>1.</t>
    </r>
    <r>
      <rPr>
        <sz val="12"/>
        <rFont val="方正黑体_GBK"/>
        <charset val="134"/>
      </rPr>
      <t>新建</t>
    </r>
    <r>
      <rPr>
        <sz val="12"/>
        <rFont val="方正黑体_GBK"/>
        <charset val="134"/>
      </rPr>
      <t>1</t>
    </r>
    <r>
      <rPr>
        <sz val="12"/>
        <rFont val="方正黑体_GBK"/>
        <charset val="134"/>
      </rPr>
      <t>座</t>
    </r>
    <r>
      <rPr>
        <sz val="12"/>
        <rFont val="方正黑体_GBK"/>
        <charset val="134"/>
      </rPr>
      <t>8</t>
    </r>
    <r>
      <rPr>
        <sz val="12"/>
        <rFont val="方正黑体_GBK"/>
        <charset val="134"/>
      </rPr>
      <t>米宽大门，需资金</t>
    </r>
    <r>
      <rPr>
        <sz val="12"/>
        <rFont val="方正黑体_GBK"/>
        <charset val="134"/>
      </rPr>
      <t>1</t>
    </r>
    <r>
      <rPr>
        <sz val="12"/>
        <rFont val="方正黑体_GBK"/>
        <charset val="134"/>
      </rPr>
      <t>万元；</t>
    </r>
    <r>
      <rPr>
        <sz val="12"/>
        <rFont val="方正黑体_GBK"/>
        <charset val="134"/>
      </rPr>
      <t>2.</t>
    </r>
    <r>
      <rPr>
        <sz val="12"/>
        <rFont val="方正黑体_GBK"/>
        <charset val="134"/>
      </rPr>
      <t>新建消毒室</t>
    </r>
    <r>
      <rPr>
        <sz val="12"/>
        <rFont val="方正黑体_GBK"/>
        <charset val="134"/>
      </rPr>
      <t>50</t>
    </r>
    <r>
      <rPr>
        <sz val="12"/>
        <rFont val="方正黑体_GBK"/>
        <charset val="134"/>
      </rPr>
      <t>平方米（长</t>
    </r>
    <r>
      <rPr>
        <sz val="12"/>
        <rFont val="方正黑体_GBK"/>
        <charset val="134"/>
      </rPr>
      <t>8.3</t>
    </r>
    <r>
      <rPr>
        <sz val="12"/>
        <rFont val="方正黑体_GBK"/>
        <charset val="134"/>
      </rPr>
      <t>米、宽</t>
    </r>
    <r>
      <rPr>
        <sz val="12"/>
        <rFont val="方正黑体_GBK"/>
        <charset val="134"/>
      </rPr>
      <t>6</t>
    </r>
    <r>
      <rPr>
        <sz val="12"/>
        <rFont val="方正黑体_GBK"/>
        <charset val="134"/>
      </rPr>
      <t>米、高</t>
    </r>
    <r>
      <rPr>
        <sz val="12"/>
        <rFont val="方正黑体_GBK"/>
        <charset val="134"/>
      </rPr>
      <t>4</t>
    </r>
    <r>
      <rPr>
        <sz val="12"/>
        <rFont val="方正黑体_GBK"/>
        <charset val="134"/>
      </rPr>
      <t>米，砖木结构，</t>
    </r>
    <r>
      <rPr>
        <sz val="12"/>
        <rFont val="方正黑体_GBK"/>
        <charset val="134"/>
      </rPr>
      <t>50</t>
    </r>
    <r>
      <rPr>
        <sz val="12"/>
        <rFont val="方正黑体_GBK"/>
        <charset val="134"/>
      </rPr>
      <t>平方米</t>
    </r>
    <r>
      <rPr>
        <sz val="12"/>
        <rFont val="方正黑体_GBK"/>
        <charset val="134"/>
      </rPr>
      <t>3</t>
    </r>
    <r>
      <rPr>
        <sz val="12"/>
        <rFont val="方正黑体_GBK"/>
        <charset val="134"/>
      </rPr>
      <t>间），每平米</t>
    </r>
    <r>
      <rPr>
        <sz val="12"/>
        <rFont val="方正黑体_GBK"/>
        <charset val="134"/>
      </rPr>
      <t>1200</t>
    </r>
    <r>
      <rPr>
        <sz val="12"/>
        <rFont val="方正黑体_GBK"/>
        <charset val="134"/>
      </rPr>
      <t>元，造价</t>
    </r>
    <r>
      <rPr>
        <sz val="12"/>
        <rFont val="方正黑体_GBK"/>
        <charset val="134"/>
      </rPr>
      <t>6</t>
    </r>
    <r>
      <rPr>
        <sz val="12"/>
        <rFont val="方正黑体_GBK"/>
        <charset val="134"/>
      </rPr>
      <t>万元；</t>
    </r>
    <r>
      <rPr>
        <sz val="12"/>
        <rFont val="方正黑体_GBK"/>
        <charset val="134"/>
      </rPr>
      <t>3.</t>
    </r>
    <r>
      <rPr>
        <sz val="12"/>
        <rFont val="方正黑体_GBK"/>
        <charset val="134"/>
      </rPr>
      <t>消毒池</t>
    </r>
    <r>
      <rPr>
        <sz val="12"/>
        <rFont val="方正黑体_GBK"/>
        <charset val="134"/>
      </rPr>
      <t>30</t>
    </r>
    <r>
      <rPr>
        <sz val="12"/>
        <rFont val="方正黑体_GBK"/>
        <charset val="134"/>
      </rPr>
      <t>㎡一座，每平方米</t>
    </r>
    <r>
      <rPr>
        <sz val="12"/>
        <rFont val="方正黑体_GBK"/>
        <charset val="134"/>
      </rPr>
      <t>185</t>
    </r>
    <r>
      <rPr>
        <sz val="12"/>
        <rFont val="方正黑体_GBK"/>
        <charset val="134"/>
      </rPr>
      <t>元，合计</t>
    </r>
    <r>
      <rPr>
        <sz val="12"/>
        <rFont val="方正黑体_GBK"/>
        <charset val="134"/>
      </rPr>
      <t>0.555</t>
    </r>
    <r>
      <rPr>
        <sz val="12"/>
        <rFont val="方正黑体_GBK"/>
        <charset val="134"/>
      </rPr>
      <t>万元；</t>
    </r>
    <r>
      <rPr>
        <sz val="12"/>
        <rFont val="方正黑体_GBK"/>
        <charset val="134"/>
      </rPr>
      <t>4.</t>
    </r>
    <r>
      <rPr>
        <sz val="12"/>
        <rFont val="方正黑体_GBK"/>
        <charset val="134"/>
      </rPr>
      <t>新建堆粪场</t>
    </r>
    <r>
      <rPr>
        <sz val="12"/>
        <rFont val="方正黑体_GBK"/>
        <charset val="134"/>
      </rPr>
      <t>1000</t>
    </r>
    <r>
      <rPr>
        <sz val="12"/>
        <rFont val="方正黑体_GBK"/>
        <charset val="134"/>
      </rPr>
      <t>㎡，每平方米</t>
    </r>
    <r>
      <rPr>
        <sz val="12"/>
        <rFont val="方正黑体_GBK"/>
        <charset val="134"/>
      </rPr>
      <t>200</t>
    </r>
    <r>
      <rPr>
        <sz val="12"/>
        <rFont val="方正黑体_GBK"/>
        <charset val="134"/>
      </rPr>
      <t>元，合计</t>
    </r>
    <r>
      <rPr>
        <sz val="12"/>
        <rFont val="方正黑体_GBK"/>
        <charset val="134"/>
      </rPr>
      <t>20</t>
    </r>
    <r>
      <rPr>
        <sz val="12"/>
        <rFont val="方正黑体_GBK"/>
        <charset val="134"/>
      </rPr>
      <t>万元；</t>
    </r>
    <r>
      <rPr>
        <sz val="12"/>
        <rFont val="方正黑体_GBK"/>
        <charset val="134"/>
      </rPr>
      <t>5.</t>
    </r>
    <r>
      <rPr>
        <sz val="12"/>
        <rFont val="方正黑体_GBK"/>
        <charset val="134"/>
      </rPr>
      <t>装卸台一座（长</t>
    </r>
    <r>
      <rPr>
        <sz val="12"/>
        <rFont val="方正黑体_GBK"/>
        <charset val="134"/>
      </rPr>
      <t>7.2</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t>
    </r>
    <r>
      <rPr>
        <sz val="12"/>
        <rFont val="方正黑体_GBK"/>
        <charset val="134"/>
      </rPr>
      <t>1</t>
    </r>
    <r>
      <rPr>
        <sz val="12"/>
        <rFont val="方正黑体_GBK"/>
        <charset val="134"/>
      </rPr>
      <t>万元；</t>
    </r>
    <r>
      <rPr>
        <sz val="12"/>
        <rFont val="方正黑体_GBK"/>
        <charset val="134"/>
      </rPr>
      <t>6.</t>
    </r>
    <r>
      <rPr>
        <sz val="12"/>
        <rFont val="方正黑体_GBK"/>
        <charset val="134"/>
      </rPr>
      <t>饲草料加工厂房</t>
    </r>
    <r>
      <rPr>
        <sz val="12"/>
        <rFont val="方正黑体_GBK"/>
        <charset val="134"/>
      </rPr>
      <t>600</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78</t>
    </r>
    <r>
      <rPr>
        <sz val="12"/>
        <rFont val="方正黑体_GBK"/>
        <charset val="134"/>
      </rPr>
      <t>万元；</t>
    </r>
    <r>
      <rPr>
        <sz val="12"/>
        <rFont val="方正黑体_GBK"/>
        <charset val="134"/>
      </rPr>
      <t>7.</t>
    </r>
    <r>
      <rPr>
        <sz val="12"/>
        <rFont val="方正黑体_GBK"/>
        <charset val="134"/>
      </rPr>
      <t>简易饲草料堆放棚</t>
    </r>
    <r>
      <rPr>
        <sz val="12"/>
        <rFont val="方正黑体_GBK"/>
        <charset val="134"/>
      </rPr>
      <t>600</t>
    </r>
    <r>
      <rPr>
        <sz val="12"/>
        <rFont val="方正黑体_GBK"/>
        <charset val="134"/>
      </rPr>
      <t>㎡，每平米</t>
    </r>
    <r>
      <rPr>
        <sz val="12"/>
        <rFont val="方正黑体_GBK"/>
        <charset val="134"/>
      </rPr>
      <t>600</t>
    </r>
    <r>
      <rPr>
        <sz val="12"/>
        <rFont val="方正黑体_GBK"/>
        <charset val="134"/>
      </rPr>
      <t>元，需要</t>
    </r>
    <r>
      <rPr>
        <sz val="12"/>
        <rFont val="方正黑体_GBK"/>
        <charset val="134"/>
      </rPr>
      <t>36</t>
    </r>
    <r>
      <rPr>
        <sz val="12"/>
        <rFont val="方正黑体_GBK"/>
        <charset val="134"/>
      </rPr>
      <t>万元；</t>
    </r>
    <r>
      <rPr>
        <sz val="12"/>
        <rFont val="方正黑体_GBK"/>
        <charset val="134"/>
      </rPr>
      <t>8.</t>
    </r>
    <r>
      <rPr>
        <sz val="12"/>
        <rFont val="方正黑体_GBK"/>
        <charset val="134"/>
      </rPr>
      <t>新建技术服务室</t>
    </r>
    <r>
      <rPr>
        <sz val="12"/>
        <rFont val="方正黑体_GBK"/>
        <charset val="134"/>
      </rPr>
      <t>80</t>
    </r>
    <r>
      <rPr>
        <sz val="12"/>
        <rFont val="方正黑体_GBK"/>
        <charset val="134"/>
      </rPr>
      <t>平米（包括：生产区消毒通道</t>
    </r>
    <r>
      <rPr>
        <sz val="12"/>
        <rFont val="方正黑体_GBK"/>
        <charset val="134"/>
      </rPr>
      <t>9</t>
    </r>
    <r>
      <rPr>
        <sz val="12"/>
        <rFont val="方正黑体_GBK"/>
        <charset val="134"/>
      </rPr>
      <t>平米，防疫室</t>
    </r>
    <r>
      <rPr>
        <sz val="12"/>
        <rFont val="方正黑体_GBK"/>
        <charset val="134"/>
      </rPr>
      <t>18</t>
    </r>
    <r>
      <rPr>
        <sz val="12"/>
        <rFont val="方正黑体_GBK"/>
        <charset val="134"/>
      </rPr>
      <t>平米，兽医室</t>
    </r>
    <r>
      <rPr>
        <sz val="12"/>
        <rFont val="方正黑体_GBK"/>
        <charset val="134"/>
      </rPr>
      <t>16</t>
    </r>
    <r>
      <rPr>
        <sz val="12"/>
        <rFont val="方正黑体_GBK"/>
        <charset val="134"/>
      </rPr>
      <t>平米，兽药库</t>
    </r>
    <r>
      <rPr>
        <sz val="12"/>
        <rFont val="方正黑体_GBK"/>
        <charset val="134"/>
      </rPr>
      <t>16</t>
    </r>
    <r>
      <rPr>
        <sz val="12"/>
        <rFont val="方正黑体_GBK"/>
        <charset val="134"/>
      </rPr>
      <t>平米，走廊</t>
    </r>
    <r>
      <rPr>
        <sz val="12"/>
        <rFont val="方正黑体_GBK"/>
        <charset val="134"/>
      </rPr>
      <t>21</t>
    </r>
    <r>
      <rPr>
        <sz val="12"/>
        <rFont val="方正黑体_GBK"/>
        <charset val="134"/>
      </rPr>
      <t>平米），</t>
    </r>
    <r>
      <rPr>
        <sz val="12"/>
        <rFont val="方正黑体_GBK"/>
        <charset val="134"/>
      </rPr>
      <t>2100</t>
    </r>
    <r>
      <rPr>
        <sz val="12"/>
        <rFont val="方正黑体_GBK"/>
        <charset val="134"/>
      </rPr>
      <t>元</t>
    </r>
    <r>
      <rPr>
        <sz val="12"/>
        <rFont val="方正黑体_GBK"/>
        <charset val="134"/>
      </rPr>
      <t>/</t>
    </r>
    <r>
      <rPr>
        <sz val="12"/>
        <rFont val="方正黑体_GBK"/>
        <charset val="134"/>
      </rPr>
      <t>平米，需要资金</t>
    </r>
    <r>
      <rPr>
        <sz val="12"/>
        <rFont val="方正黑体_GBK"/>
        <charset val="134"/>
      </rPr>
      <t>16.8</t>
    </r>
    <r>
      <rPr>
        <sz val="12"/>
        <rFont val="方正黑体_GBK"/>
        <charset val="134"/>
      </rPr>
      <t>万元；</t>
    </r>
    <r>
      <rPr>
        <sz val="12"/>
        <rFont val="方正黑体_GBK"/>
        <charset val="134"/>
      </rPr>
      <t>9.</t>
    </r>
    <r>
      <rPr>
        <sz val="12"/>
        <rFont val="方正黑体_GBK"/>
        <charset val="134"/>
      </rPr>
      <t>新建青贮窖</t>
    </r>
    <r>
      <rPr>
        <sz val="12"/>
        <rFont val="方正黑体_GBK"/>
        <charset val="134"/>
      </rPr>
      <t>10</t>
    </r>
    <r>
      <rPr>
        <sz val="12"/>
        <rFont val="方正黑体_GBK"/>
        <charset val="134"/>
      </rPr>
      <t>座，每座</t>
    </r>
    <r>
      <rPr>
        <sz val="12"/>
        <rFont val="方正黑体_GBK"/>
        <charset val="134"/>
      </rPr>
      <t>75</t>
    </r>
    <r>
      <rPr>
        <sz val="12"/>
        <rFont val="方正黑体_GBK"/>
        <charset val="134"/>
      </rPr>
      <t>立方米，每座</t>
    </r>
    <r>
      <rPr>
        <sz val="12"/>
        <rFont val="方正黑体_GBK"/>
        <charset val="134"/>
      </rPr>
      <t>4</t>
    </r>
    <r>
      <rPr>
        <sz val="12"/>
        <rFont val="方正黑体_GBK"/>
        <charset val="134"/>
      </rPr>
      <t>万元，需</t>
    </r>
    <r>
      <rPr>
        <sz val="12"/>
        <rFont val="方正黑体_GBK"/>
        <charset val="134"/>
      </rPr>
      <t>40</t>
    </r>
    <r>
      <rPr>
        <sz val="12"/>
        <rFont val="方正黑体_GBK"/>
        <charset val="134"/>
      </rPr>
      <t>万元；</t>
    </r>
    <r>
      <rPr>
        <sz val="12"/>
        <rFont val="方正黑体_GBK"/>
        <charset val="134"/>
      </rPr>
      <t>10.</t>
    </r>
    <r>
      <rPr>
        <sz val="12"/>
        <rFont val="方正黑体_GBK"/>
        <charset val="134"/>
      </rPr>
      <t>养殖小区</t>
    </r>
    <r>
      <rPr>
        <sz val="12"/>
        <rFont val="方正黑体_GBK"/>
        <charset val="134"/>
      </rPr>
      <t>“</t>
    </r>
    <r>
      <rPr>
        <sz val="12"/>
        <rFont val="方正黑体_GBK"/>
        <charset val="134"/>
      </rPr>
      <t>四通一平</t>
    </r>
    <r>
      <rPr>
        <sz val="12"/>
        <rFont val="方正黑体_GBK"/>
        <charset val="134"/>
      </rPr>
      <t>”</t>
    </r>
    <r>
      <rPr>
        <sz val="12"/>
        <rFont val="方正黑体_GBK"/>
        <charset val="134"/>
      </rPr>
      <t>前期场地平整等，需资金</t>
    </r>
    <r>
      <rPr>
        <sz val="12"/>
        <rFont val="方正黑体_GBK"/>
        <charset val="134"/>
      </rPr>
      <t>15</t>
    </r>
    <r>
      <rPr>
        <sz val="12"/>
        <rFont val="方正黑体_GBK"/>
        <charset val="134"/>
      </rPr>
      <t>万元；以设计施工图为准。</t>
    </r>
  </si>
  <si>
    <r>
      <rPr>
        <sz val="12"/>
        <rFont val="方正黑体_GBK"/>
        <charset val="134"/>
      </rPr>
      <t>在亚喀吾斯塘村集中连片标准化养殖小区（牛）完善基础设施建设。</t>
    </r>
    <r>
      <rPr>
        <sz val="12"/>
        <rFont val="方正黑体_GBK"/>
        <charset val="134"/>
      </rPr>
      <t>1.</t>
    </r>
    <r>
      <rPr>
        <sz val="12"/>
        <rFont val="方正黑体_GBK"/>
        <charset val="134"/>
      </rPr>
      <t>铺设饮水管网</t>
    </r>
    <r>
      <rPr>
        <sz val="12"/>
        <rFont val="方正黑体_GBK"/>
        <charset val="134"/>
      </rPr>
      <t>3000</t>
    </r>
    <r>
      <rPr>
        <sz val="12"/>
        <rFont val="方正黑体_GBK"/>
        <charset val="134"/>
      </rPr>
      <t>米（</t>
    </r>
    <r>
      <rPr>
        <sz val="12"/>
        <rFont val="方正黑体_GBK"/>
        <charset val="134"/>
      </rPr>
      <t>120Ф</t>
    </r>
    <r>
      <rPr>
        <sz val="12"/>
        <rFont val="方正黑体_GBK"/>
        <charset val="134"/>
      </rPr>
      <t>管网），需资金</t>
    </r>
    <r>
      <rPr>
        <sz val="12"/>
        <rFont val="方正黑体_GBK"/>
        <charset val="134"/>
      </rPr>
      <t>28</t>
    </r>
    <r>
      <rPr>
        <sz val="12"/>
        <rFont val="方正黑体_GBK"/>
        <charset val="134"/>
      </rPr>
      <t>万元；</t>
    </r>
    <r>
      <rPr>
        <sz val="12"/>
        <rFont val="方正黑体_GBK"/>
        <charset val="134"/>
      </rPr>
      <t>2.</t>
    </r>
    <r>
      <rPr>
        <sz val="12"/>
        <rFont val="方正黑体_GBK"/>
        <charset val="134"/>
      </rPr>
      <t>新建围栏</t>
    </r>
    <r>
      <rPr>
        <sz val="12"/>
        <rFont val="方正黑体_GBK"/>
        <charset val="134"/>
      </rPr>
      <t>2100</t>
    </r>
    <r>
      <rPr>
        <sz val="12"/>
        <rFont val="方正黑体_GBK"/>
        <charset val="134"/>
      </rPr>
      <t>米，</t>
    </r>
    <r>
      <rPr>
        <sz val="12"/>
        <rFont val="方正黑体_GBK"/>
        <charset val="134"/>
      </rPr>
      <t>200</t>
    </r>
    <r>
      <rPr>
        <sz val="12"/>
        <rFont val="方正黑体_GBK"/>
        <charset val="134"/>
      </rPr>
      <t>元</t>
    </r>
    <r>
      <rPr>
        <sz val="12"/>
        <rFont val="方正黑体_GBK"/>
        <charset val="134"/>
      </rPr>
      <t>/</t>
    </r>
    <r>
      <rPr>
        <sz val="12"/>
        <rFont val="方正黑体_GBK"/>
        <charset val="134"/>
      </rPr>
      <t>米，需</t>
    </r>
    <r>
      <rPr>
        <sz val="12"/>
        <rFont val="方正黑体_GBK"/>
        <charset val="134"/>
      </rPr>
      <t>42</t>
    </r>
    <r>
      <rPr>
        <sz val="12"/>
        <rFont val="方正黑体_GBK"/>
        <charset val="134"/>
      </rPr>
      <t>万元；</t>
    </r>
    <r>
      <rPr>
        <sz val="12"/>
        <rFont val="方正黑体_GBK"/>
        <charset val="134"/>
      </rPr>
      <t>3.</t>
    </r>
    <r>
      <rPr>
        <sz val="12"/>
        <rFont val="方正黑体_GBK"/>
        <charset val="134"/>
      </rPr>
      <t>修建砂石路</t>
    </r>
    <r>
      <rPr>
        <sz val="12"/>
        <rFont val="方正黑体_GBK"/>
        <charset val="134"/>
      </rPr>
      <t>3</t>
    </r>
    <r>
      <rPr>
        <sz val="12"/>
        <rFont val="方正黑体_GBK"/>
        <charset val="134"/>
      </rPr>
      <t>公里，砂石路宽</t>
    </r>
    <r>
      <rPr>
        <sz val="12"/>
        <rFont val="方正黑体_GBK"/>
        <charset val="134"/>
      </rPr>
      <t>3</t>
    </r>
    <r>
      <rPr>
        <sz val="12"/>
        <rFont val="方正黑体_GBK"/>
        <charset val="134"/>
      </rPr>
      <t>米，砂石料垫层不少于</t>
    </r>
    <r>
      <rPr>
        <sz val="12"/>
        <rFont val="方正黑体_GBK"/>
        <charset val="134"/>
      </rPr>
      <t>30cm</t>
    </r>
    <r>
      <rPr>
        <sz val="12"/>
        <rFont val="方正黑体_GBK"/>
        <charset val="134"/>
      </rPr>
      <t>，路面压实，每公里</t>
    </r>
    <r>
      <rPr>
        <sz val="12"/>
        <rFont val="方正黑体_GBK"/>
        <charset val="134"/>
      </rPr>
      <t>7</t>
    </r>
    <r>
      <rPr>
        <sz val="12"/>
        <rFont val="方正黑体_GBK"/>
        <charset val="134"/>
      </rPr>
      <t>万元，需资金</t>
    </r>
    <r>
      <rPr>
        <sz val="12"/>
        <rFont val="方正黑体_GBK"/>
        <charset val="134"/>
      </rPr>
      <t>21</t>
    </r>
    <r>
      <rPr>
        <sz val="12"/>
        <rFont val="方正黑体_GBK"/>
        <charset val="134"/>
      </rPr>
      <t>万元；采购消毒车一辆，补助</t>
    </r>
    <r>
      <rPr>
        <sz val="12"/>
        <rFont val="方正黑体_GBK"/>
        <charset val="134"/>
      </rPr>
      <t>15</t>
    </r>
    <r>
      <rPr>
        <sz val="12"/>
        <rFont val="方正黑体_GBK"/>
        <charset val="134"/>
      </rPr>
      <t>万元</t>
    </r>
    <r>
      <rPr>
        <sz val="12"/>
        <rFont val="方正黑体_GBK"/>
        <charset val="134"/>
      </rPr>
      <t>&lt;</t>
    </r>
    <r>
      <rPr>
        <sz val="12"/>
        <rFont val="方正黑体_GBK"/>
        <charset val="134"/>
      </rPr>
      <t>参数：水平射程</t>
    </r>
    <r>
      <rPr>
        <sz val="12"/>
        <rFont val="方正黑体_GBK"/>
        <charset val="134"/>
      </rPr>
      <t>30</t>
    </r>
    <r>
      <rPr>
        <sz val="12"/>
        <rFont val="方正黑体_GBK"/>
        <charset val="134"/>
      </rPr>
      <t>米，泵机功率</t>
    </r>
    <r>
      <rPr>
        <sz val="12"/>
        <rFont val="方正黑体_GBK"/>
        <charset val="134"/>
      </rPr>
      <t>1.5Kw</t>
    </r>
    <r>
      <rPr>
        <sz val="12"/>
        <rFont val="方正黑体_GBK"/>
        <charset val="134"/>
      </rPr>
      <t>，喷雾流量</t>
    </r>
    <r>
      <rPr>
        <sz val="12"/>
        <rFont val="方正黑体_GBK"/>
        <charset val="134"/>
      </rPr>
      <t>6-18L/s</t>
    </r>
    <r>
      <rPr>
        <sz val="12"/>
        <rFont val="方正黑体_GBK"/>
        <charset val="134"/>
      </rPr>
      <t>，水平旋转角度</t>
    </r>
    <r>
      <rPr>
        <sz val="12"/>
        <rFont val="方正黑体_GBK"/>
        <charset val="134"/>
      </rPr>
      <t>±360&gt;</t>
    </r>
    <r>
      <rPr>
        <sz val="12"/>
        <rFont val="方正黑体_GBK"/>
        <charset val="134"/>
      </rPr>
      <t>。以设计施工图为准。共需资金</t>
    </r>
    <r>
      <rPr>
        <sz val="12"/>
        <rFont val="方正黑体_GBK"/>
        <charset val="134"/>
      </rPr>
      <t>106</t>
    </r>
    <r>
      <rPr>
        <sz val="12"/>
        <rFont val="方正黑体_GBK"/>
        <charset val="134"/>
      </rPr>
      <t>万元。</t>
    </r>
  </si>
  <si>
    <r>
      <rPr>
        <sz val="12"/>
        <rFont val="方正黑体_GBK"/>
        <charset val="134"/>
      </rPr>
      <t>带动</t>
    </r>
    <r>
      <rPr>
        <sz val="12"/>
        <rFont val="方正黑体_GBK"/>
        <charset val="134"/>
      </rPr>
      <t>42</t>
    </r>
    <r>
      <rPr>
        <sz val="12"/>
        <rFont val="方正黑体_GBK"/>
        <charset val="134"/>
      </rPr>
      <t>户贫困户发展畜牧养殖业，户均每年增收</t>
    </r>
    <r>
      <rPr>
        <sz val="12"/>
        <rFont val="方正黑体_GBK"/>
        <charset val="134"/>
      </rPr>
      <t>100</t>
    </r>
    <r>
      <rPr>
        <sz val="12"/>
        <rFont val="方正黑体_GBK"/>
        <charset val="134"/>
      </rPr>
      <t>元</t>
    </r>
  </si>
  <si>
    <t>保鲜仓储</t>
  </si>
  <si>
    <r>
      <rPr>
        <sz val="12"/>
        <rFont val="方正黑体_GBK"/>
        <charset val="134"/>
      </rPr>
      <t>投入</t>
    </r>
    <r>
      <rPr>
        <sz val="12"/>
        <rFont val="方正黑体_GBK"/>
        <charset val="134"/>
      </rPr>
      <t>170</t>
    </r>
    <r>
      <rPr>
        <sz val="12"/>
        <rFont val="方正黑体_GBK"/>
        <charset val="134"/>
      </rPr>
      <t>万元，建设</t>
    </r>
    <r>
      <rPr>
        <sz val="12"/>
        <rFont val="方正黑体_GBK"/>
        <charset val="134"/>
      </rPr>
      <t>1</t>
    </r>
    <r>
      <rPr>
        <sz val="12"/>
        <rFont val="方正黑体_GBK"/>
        <charset val="134"/>
      </rPr>
      <t>座</t>
    </r>
    <r>
      <rPr>
        <sz val="12"/>
        <rFont val="方正黑体_GBK"/>
        <charset val="134"/>
      </rPr>
      <t>500</t>
    </r>
    <r>
      <rPr>
        <sz val="12"/>
        <rFont val="方正黑体_GBK"/>
        <charset val="134"/>
      </rPr>
      <t>吨风冷型冷库，长</t>
    </r>
    <r>
      <rPr>
        <sz val="12"/>
        <rFont val="方正黑体_GBK"/>
        <charset val="134"/>
      </rPr>
      <t>30</t>
    </r>
    <r>
      <rPr>
        <sz val="12"/>
        <rFont val="方正黑体_GBK"/>
        <charset val="134"/>
      </rPr>
      <t>米，宽</t>
    </r>
    <r>
      <rPr>
        <sz val="12"/>
        <rFont val="方正黑体_GBK"/>
        <charset val="134"/>
      </rPr>
      <t>27</t>
    </r>
    <r>
      <rPr>
        <sz val="12"/>
        <rFont val="方正黑体_GBK"/>
        <charset val="134"/>
      </rPr>
      <t>米，砖混结构，配套冷库制冷设备、气调设备、保温喷涂、货架、料台、</t>
    </r>
    <r>
      <rPr>
        <sz val="12"/>
        <rFont val="方正黑体_GBK"/>
        <charset val="134"/>
      </rPr>
      <t>160Kw</t>
    </r>
    <r>
      <rPr>
        <sz val="12"/>
        <rFont val="方正黑体_GBK"/>
        <charset val="134"/>
      </rPr>
      <t>变压器</t>
    </r>
    <r>
      <rPr>
        <sz val="12"/>
        <rFont val="方正黑体_GBK"/>
        <charset val="134"/>
      </rPr>
      <t>1</t>
    </r>
    <r>
      <rPr>
        <sz val="12"/>
        <rFont val="方正黑体_GBK"/>
        <charset val="134"/>
      </rPr>
      <t>台、围栏、地坪等设备设施，形成的固定资产归村集体所有，采取资产租赁模式，村委会对外承包，承包费用于雇佣贫困劳动力从事村级公益事业和扶贫帮困，解决持续困难群众生产生活困难。方便辖区农产品保鲜仓储、拓展冷链运输产业。</t>
    </r>
  </si>
  <si>
    <t>阿热勒镇亚喀吾斯塘村、阿热勒村</t>
  </si>
  <si>
    <r>
      <rPr>
        <sz val="12"/>
        <rFont val="方正黑体_GBK"/>
        <charset val="134"/>
      </rPr>
      <t>采购太阳能杀虫灯</t>
    </r>
    <r>
      <rPr>
        <sz val="12"/>
        <rFont val="方正黑体_GBK"/>
        <charset val="134"/>
      </rPr>
      <t>200</t>
    </r>
    <r>
      <rPr>
        <sz val="12"/>
        <rFont val="方正黑体_GBK"/>
        <charset val="134"/>
      </rPr>
      <t>盏（型号为</t>
    </r>
    <r>
      <rPr>
        <sz val="12"/>
        <rFont val="方正黑体_GBK"/>
        <charset val="134"/>
      </rPr>
      <t>WH-JS</t>
    </r>
    <r>
      <rPr>
        <sz val="12"/>
        <rFont val="方正黑体_GBK"/>
        <charset val="134"/>
      </rPr>
      <t>），（参数：</t>
    </r>
    <r>
      <rPr>
        <sz val="12"/>
        <rFont val="方正黑体_GBK"/>
        <charset val="134"/>
      </rPr>
      <t>1</t>
    </r>
    <r>
      <rPr>
        <sz val="12"/>
        <rFont val="方正黑体_GBK"/>
        <charset val="134"/>
      </rPr>
      <t>、执行《植物保护机械</t>
    </r>
    <r>
      <rPr>
        <sz val="12"/>
        <rFont val="方正黑体_GBK"/>
        <charset val="134"/>
      </rPr>
      <t xml:space="preserve"> </t>
    </r>
    <r>
      <rPr>
        <sz val="12"/>
        <rFont val="方正黑体_GBK"/>
        <charset val="134"/>
      </rPr>
      <t>频振式杀虫灯》国家标准</t>
    </r>
    <r>
      <rPr>
        <sz val="12"/>
        <rFont val="方正黑体_GBK"/>
        <charset val="134"/>
      </rPr>
      <t>GB/T 24689.2-2009 (</t>
    </r>
    <r>
      <rPr>
        <sz val="12"/>
        <rFont val="方正黑体_GBK"/>
        <charset val="134"/>
      </rPr>
      <t>国家农机具质量监督检验中心检测检验报告</t>
    </r>
    <r>
      <rPr>
        <sz val="12"/>
        <rFont val="方正黑体_GBK"/>
        <charset val="134"/>
      </rPr>
      <t>)</t>
    </r>
    <r>
      <rPr>
        <sz val="12"/>
        <rFont val="方正黑体_GBK"/>
        <charset val="134"/>
      </rPr>
      <t>；</t>
    </r>
    <r>
      <rPr>
        <sz val="12"/>
        <rFont val="方正黑体_GBK"/>
        <charset val="134"/>
      </rPr>
      <t>2</t>
    </r>
    <r>
      <rPr>
        <sz val="12"/>
        <rFont val="方正黑体_GBK"/>
        <charset val="134"/>
      </rPr>
      <t>、杀虫灯灯体外形四方形，颜色：黄色；接虫装置用接虫桶，</t>
    </r>
    <r>
      <rPr>
        <sz val="12"/>
        <rFont val="方正黑体_GBK"/>
        <charset val="134"/>
      </rPr>
      <t>3</t>
    </r>
    <r>
      <rPr>
        <sz val="12"/>
        <rFont val="方正黑体_GBK"/>
        <charset val="134"/>
      </rPr>
      <t>、</t>
    </r>
    <r>
      <rPr>
        <sz val="12"/>
        <rFont val="方正黑体_GBK"/>
        <charset val="134"/>
      </rPr>
      <t>LED</t>
    </r>
    <r>
      <rPr>
        <sz val="12"/>
        <rFont val="方正黑体_GBK"/>
        <charset val="134"/>
      </rPr>
      <t>灯管功率</t>
    </r>
    <r>
      <rPr>
        <sz val="12"/>
        <rFont val="方正黑体_GBK"/>
        <charset val="134"/>
      </rPr>
      <t>8W</t>
    </r>
    <r>
      <rPr>
        <sz val="12"/>
        <rFont val="方正黑体_GBK"/>
        <charset val="134"/>
      </rPr>
      <t>；长度</t>
    </r>
    <r>
      <rPr>
        <sz val="12"/>
        <rFont val="方正黑体_GBK"/>
        <charset val="134"/>
      </rPr>
      <t>≥400MM;4</t>
    </r>
    <r>
      <rPr>
        <sz val="12"/>
        <rFont val="方正黑体_GBK"/>
        <charset val="134"/>
      </rPr>
      <t>、整灯功率</t>
    </r>
    <r>
      <rPr>
        <sz val="12"/>
        <rFont val="方正黑体_GBK"/>
        <charset val="134"/>
      </rPr>
      <t>≤35W</t>
    </r>
    <r>
      <rPr>
        <sz val="12"/>
        <rFont val="方正黑体_GBK"/>
        <charset val="134"/>
      </rPr>
      <t>；</t>
    </r>
    <r>
      <rPr>
        <sz val="12"/>
        <rFont val="方正黑体_GBK"/>
        <charset val="134"/>
      </rPr>
      <t>5</t>
    </r>
    <r>
      <rPr>
        <sz val="12"/>
        <rFont val="方正黑体_GBK"/>
        <charset val="134"/>
      </rPr>
      <t>、灯体高度：3000mm；6、太阳能电池组件功率:40Wp；7、蓄电池：DC12V 24Ah/免维护,电池放太阳能电池板下方,有防盗锁.8、网丝排布由圆形与辐射组合设计），集中连片安装，每10-15亩红枣地安装1盏，每盏太阳能杀虫灯补助1700元，需资金34万元。太阳能杀虫灯归各村合作社所有，各合作社统一管理。</t>
    </r>
  </si>
  <si>
    <t>奥依亚依拉克镇阿尔帕村</t>
  </si>
  <si>
    <r>
      <rPr>
        <sz val="12"/>
        <rFont val="方正黑体_GBK"/>
        <charset val="134"/>
      </rPr>
      <t>委托村委会主导成立的合作社购买生产母羊（欧拉羊，</t>
    </r>
    <r>
      <rPr>
        <sz val="12"/>
        <rFont val="方正黑体_GBK"/>
        <charset val="134"/>
      </rPr>
      <t>2-6</t>
    </r>
    <r>
      <rPr>
        <sz val="12"/>
        <rFont val="方正黑体_GBK"/>
        <charset val="134"/>
      </rPr>
      <t>岁，体重</t>
    </r>
    <r>
      <rPr>
        <sz val="12"/>
        <rFont val="方正黑体_GBK"/>
        <charset val="134"/>
      </rPr>
      <t>≥50</t>
    </r>
    <r>
      <rPr>
        <sz val="12"/>
        <rFont val="方正黑体_GBK"/>
        <charset val="134"/>
      </rPr>
      <t>公斤）</t>
    </r>
    <r>
      <rPr>
        <sz val="12"/>
        <rFont val="方正黑体_GBK"/>
        <charset val="134"/>
      </rPr>
      <t>1100</t>
    </r>
    <r>
      <rPr>
        <sz val="12"/>
        <rFont val="方正黑体_GBK"/>
        <charset val="134"/>
      </rPr>
      <t>只，每只补助</t>
    </r>
    <r>
      <rPr>
        <sz val="12"/>
        <rFont val="方正黑体_GBK"/>
        <charset val="134"/>
      </rPr>
      <t>2600</t>
    </r>
    <r>
      <rPr>
        <sz val="12"/>
        <rFont val="方正黑体_GBK"/>
        <charset val="134"/>
      </rPr>
      <t>元，根据牧民发展需求及扩畜繁育需求计划（户策规划），通过</t>
    </r>
    <r>
      <rPr>
        <sz val="12"/>
        <rFont val="方正黑体_GBK"/>
        <charset val="134"/>
      </rPr>
      <t>“</t>
    </r>
    <r>
      <rPr>
        <sz val="12"/>
        <rFont val="方正黑体_GBK"/>
        <charset val="134"/>
      </rPr>
      <t>带羊还羊</t>
    </r>
    <r>
      <rPr>
        <sz val="12"/>
        <rFont val="方正黑体_GBK"/>
        <charset val="134"/>
      </rPr>
      <t>”</t>
    </r>
    <r>
      <rPr>
        <sz val="12"/>
        <rFont val="方正黑体_GBK"/>
        <charset val="134"/>
      </rPr>
      <t>方式托养给贫困户或养殖公司，产权（</t>
    </r>
    <r>
      <rPr>
        <sz val="12"/>
        <rFont val="方正黑体_GBK"/>
        <charset val="134"/>
      </rPr>
      <t>“</t>
    </r>
    <r>
      <rPr>
        <sz val="12"/>
        <rFont val="方正黑体_GBK"/>
        <charset val="134"/>
      </rPr>
      <t>本羊</t>
    </r>
    <r>
      <rPr>
        <sz val="12"/>
        <rFont val="方正黑体_GBK"/>
        <charset val="134"/>
      </rPr>
      <t>”</t>
    </r>
    <r>
      <rPr>
        <sz val="12"/>
        <rFont val="方正黑体_GBK"/>
        <charset val="134"/>
      </rPr>
      <t>）归村集体所有，母畜繁育的</t>
    </r>
    <r>
      <rPr>
        <sz val="12"/>
        <rFont val="方正黑体_GBK"/>
        <charset val="134"/>
      </rPr>
      <t>85%</t>
    </r>
    <r>
      <rPr>
        <sz val="12"/>
        <rFont val="方正黑体_GBK"/>
        <charset val="134"/>
      </rPr>
      <t>由饲养方受益，</t>
    </r>
    <r>
      <rPr>
        <sz val="12"/>
        <rFont val="方正黑体_GBK"/>
        <charset val="134"/>
      </rPr>
      <t>15%</t>
    </r>
    <r>
      <rPr>
        <sz val="12"/>
        <rFont val="方正黑体_GBK"/>
        <charset val="134"/>
      </rPr>
      <t>交还给合作社。然后合作社再将这</t>
    </r>
    <r>
      <rPr>
        <sz val="12"/>
        <rFont val="方正黑体_GBK"/>
        <charset val="134"/>
      </rPr>
      <t>15%</t>
    </r>
    <r>
      <rPr>
        <sz val="12"/>
        <rFont val="方正黑体_GBK"/>
        <charset val="134"/>
      </rPr>
      <t>的牲畜按照两大块进行分红，其中的</t>
    </r>
    <r>
      <rPr>
        <sz val="12"/>
        <rFont val="方正黑体_GBK"/>
        <charset val="134"/>
      </rPr>
      <t>80%</t>
    </r>
    <r>
      <rPr>
        <sz val="12"/>
        <rFont val="方正黑体_GBK"/>
        <charset val="134"/>
      </rPr>
      <t>考虑到贫困程度差异化及防返贫风险监测机制对本村贫困户按照</t>
    </r>
    <r>
      <rPr>
        <sz val="12"/>
        <rFont val="方正黑体_GBK"/>
        <charset val="134"/>
      </rPr>
      <t>500-2000</t>
    </r>
    <r>
      <rPr>
        <sz val="12"/>
        <rFont val="方正黑体_GBK"/>
        <charset val="134"/>
      </rPr>
      <t>元不等（具体分配情况由村委会会议研究决定）分红，剩余的</t>
    </r>
    <r>
      <rPr>
        <sz val="12"/>
        <rFont val="方正黑体_GBK"/>
        <charset val="134"/>
      </rPr>
      <t>20%</t>
    </r>
    <r>
      <rPr>
        <sz val="12"/>
        <rFont val="方正黑体_GBK"/>
        <charset val="134"/>
      </rPr>
      <t>分红给村集体。</t>
    </r>
  </si>
  <si>
    <t>既能有针对性补齐贫困牧民持续发展产业生产资料没有突破盈亏平衡点的问题，又能促进形成一定的畜群规模，村集体合作组织还能保本增收增效。</t>
  </si>
  <si>
    <r>
      <rPr>
        <sz val="12"/>
        <rFont val="方正黑体_GBK"/>
        <charset val="134"/>
      </rPr>
      <t>吾斯满</t>
    </r>
    <r>
      <rPr>
        <sz val="12"/>
        <rFont val="方正黑体_GBK"/>
        <charset val="134"/>
      </rPr>
      <t>·</t>
    </r>
    <r>
      <rPr>
        <sz val="12"/>
        <rFont val="方正黑体_GBK"/>
        <charset val="134"/>
      </rPr>
      <t>玉苏甫</t>
    </r>
  </si>
  <si>
    <t>奥依亚依拉克镇奥依亚依拉克村</t>
  </si>
  <si>
    <r>
      <rPr>
        <sz val="12"/>
        <rFont val="方正黑体_GBK"/>
        <charset val="134"/>
      </rPr>
      <t>委托村委会主导成立的合作社购买生产母羊（欧拉羊，</t>
    </r>
    <r>
      <rPr>
        <sz val="12"/>
        <rFont val="方正黑体_GBK"/>
        <charset val="134"/>
      </rPr>
      <t>2-6</t>
    </r>
    <r>
      <rPr>
        <sz val="12"/>
        <rFont val="方正黑体_GBK"/>
        <charset val="134"/>
      </rPr>
      <t>岁，体重</t>
    </r>
    <r>
      <rPr>
        <sz val="12"/>
        <rFont val="方正黑体_GBK"/>
        <charset val="134"/>
      </rPr>
      <t>≥50</t>
    </r>
    <r>
      <rPr>
        <sz val="12"/>
        <rFont val="方正黑体_GBK"/>
        <charset val="134"/>
      </rPr>
      <t>公斤）</t>
    </r>
    <r>
      <rPr>
        <sz val="12"/>
        <rFont val="方正黑体_GBK"/>
        <charset val="134"/>
      </rPr>
      <t>1000</t>
    </r>
    <r>
      <rPr>
        <sz val="12"/>
        <rFont val="方正黑体_GBK"/>
        <charset val="134"/>
      </rPr>
      <t>只，每只补助</t>
    </r>
    <r>
      <rPr>
        <sz val="12"/>
        <rFont val="方正黑体_GBK"/>
        <charset val="134"/>
      </rPr>
      <t>2600</t>
    </r>
    <r>
      <rPr>
        <sz val="12"/>
        <rFont val="方正黑体_GBK"/>
        <charset val="134"/>
      </rPr>
      <t>元，根据牧民发展需求及扩畜繁育需求计划（户策规划），通过</t>
    </r>
    <r>
      <rPr>
        <sz val="12"/>
        <rFont val="方正黑体_GBK"/>
        <charset val="134"/>
      </rPr>
      <t>“</t>
    </r>
    <r>
      <rPr>
        <sz val="12"/>
        <rFont val="方正黑体_GBK"/>
        <charset val="134"/>
      </rPr>
      <t>带羊还羊</t>
    </r>
    <r>
      <rPr>
        <sz val="12"/>
        <rFont val="方正黑体_GBK"/>
        <charset val="134"/>
      </rPr>
      <t>”</t>
    </r>
    <r>
      <rPr>
        <sz val="12"/>
        <rFont val="方正黑体_GBK"/>
        <charset val="134"/>
      </rPr>
      <t>方式托养给贫困户或养殖公司，产权（</t>
    </r>
    <r>
      <rPr>
        <sz val="12"/>
        <rFont val="方正黑体_GBK"/>
        <charset val="134"/>
      </rPr>
      <t>“</t>
    </r>
    <r>
      <rPr>
        <sz val="12"/>
        <rFont val="方正黑体_GBK"/>
        <charset val="134"/>
      </rPr>
      <t>本羊</t>
    </r>
    <r>
      <rPr>
        <sz val="12"/>
        <rFont val="方正黑体_GBK"/>
        <charset val="134"/>
      </rPr>
      <t>”</t>
    </r>
    <r>
      <rPr>
        <sz val="12"/>
        <rFont val="方正黑体_GBK"/>
        <charset val="134"/>
      </rPr>
      <t>）归村集体所有，母畜繁育的</t>
    </r>
    <r>
      <rPr>
        <sz val="12"/>
        <rFont val="方正黑体_GBK"/>
        <charset val="134"/>
      </rPr>
      <t>85%</t>
    </r>
    <r>
      <rPr>
        <sz val="12"/>
        <rFont val="方正黑体_GBK"/>
        <charset val="134"/>
      </rPr>
      <t>由饲养方受益，</t>
    </r>
    <r>
      <rPr>
        <sz val="12"/>
        <rFont val="方正黑体_GBK"/>
        <charset val="134"/>
      </rPr>
      <t>15%</t>
    </r>
    <r>
      <rPr>
        <sz val="12"/>
        <rFont val="方正黑体_GBK"/>
        <charset val="134"/>
      </rPr>
      <t>交还给合作社。然后合作社再将这</t>
    </r>
    <r>
      <rPr>
        <sz val="12"/>
        <rFont val="方正黑体_GBK"/>
        <charset val="134"/>
      </rPr>
      <t>15%</t>
    </r>
    <r>
      <rPr>
        <sz val="12"/>
        <rFont val="方正黑体_GBK"/>
        <charset val="134"/>
      </rPr>
      <t>的牲畜按照两大块进行分红，其中的</t>
    </r>
    <r>
      <rPr>
        <sz val="12"/>
        <rFont val="方正黑体_GBK"/>
        <charset val="134"/>
      </rPr>
      <t>80%</t>
    </r>
    <r>
      <rPr>
        <sz val="12"/>
        <rFont val="方正黑体_GBK"/>
        <charset val="134"/>
      </rPr>
      <t>考虑到贫困程度差异化及防返贫风险监测机制对本村贫困户按照</t>
    </r>
    <r>
      <rPr>
        <sz val="12"/>
        <rFont val="方正黑体_GBK"/>
        <charset val="134"/>
      </rPr>
      <t>500-2000</t>
    </r>
    <r>
      <rPr>
        <sz val="12"/>
        <rFont val="方正黑体_GBK"/>
        <charset val="134"/>
      </rPr>
      <t>元不等（具体分配情况由村委会会议研究决定）分红，剩余的</t>
    </r>
    <r>
      <rPr>
        <sz val="12"/>
        <rFont val="方正黑体_GBK"/>
        <charset val="134"/>
      </rPr>
      <t>20%</t>
    </r>
    <r>
      <rPr>
        <sz val="12"/>
        <rFont val="方正黑体_GBK"/>
        <charset val="134"/>
      </rPr>
      <t>分红给村集体。</t>
    </r>
  </si>
  <si>
    <t>奥依亚依拉克镇布古纳村</t>
  </si>
  <si>
    <r>
      <rPr>
        <sz val="12"/>
        <rFont val="方正黑体_GBK"/>
        <charset val="134"/>
      </rPr>
      <t>100</t>
    </r>
    <r>
      <rPr>
        <sz val="12"/>
        <rFont val="方正黑体_GBK"/>
        <charset val="134"/>
      </rPr>
      <t>吨地磅及配套附属设施一座，需</t>
    </r>
    <r>
      <rPr>
        <sz val="12"/>
        <rFont val="方正黑体_GBK"/>
        <charset val="134"/>
      </rPr>
      <t>12</t>
    </r>
    <r>
      <rPr>
        <sz val="12"/>
        <rFont val="方正黑体_GBK"/>
        <charset val="134"/>
      </rPr>
      <t>万元。产权归属布古纳村民委员会，为该养殖小区</t>
    </r>
    <r>
      <rPr>
        <sz val="12"/>
        <rFont val="方正黑体_GBK"/>
        <charset val="134"/>
      </rPr>
      <t>15000</t>
    </r>
    <r>
      <rPr>
        <sz val="12"/>
        <rFont val="方正黑体_GBK"/>
        <charset val="134"/>
      </rPr>
      <t>只牲畜提供公共服务。</t>
    </r>
  </si>
  <si>
    <r>
      <rPr>
        <sz val="12"/>
        <rFont val="方正黑体_GBK"/>
        <charset val="134"/>
      </rPr>
      <t>为该村</t>
    </r>
    <r>
      <rPr>
        <sz val="12"/>
        <rFont val="方正黑体_GBK"/>
        <charset val="134"/>
      </rPr>
      <t>59</t>
    </r>
    <r>
      <rPr>
        <sz val="12"/>
        <rFont val="方正黑体_GBK"/>
        <charset val="134"/>
      </rPr>
      <t>户贫困户做好标准化养殖服务，带动</t>
    </r>
    <r>
      <rPr>
        <sz val="12"/>
        <rFont val="方正黑体_GBK"/>
        <charset val="134"/>
      </rPr>
      <t>59</t>
    </r>
    <r>
      <rPr>
        <sz val="12"/>
        <rFont val="方正黑体_GBK"/>
        <charset val="134"/>
      </rPr>
      <t>户贫困户增收致富，完善落实该村村策中饲料储备基地的地磅基础设备。</t>
    </r>
  </si>
  <si>
    <t>奥依亚依拉克镇色日克阔勒村</t>
  </si>
  <si>
    <t>奥依亚依拉克镇苏塘村</t>
  </si>
  <si>
    <r>
      <rPr>
        <sz val="12"/>
        <rFont val="方正黑体_GBK"/>
        <charset val="134"/>
      </rPr>
      <t>在二号养殖小区的加工厂房、草料棚、青贮窖（</t>
    </r>
    <r>
      <rPr>
        <sz val="12"/>
        <rFont val="方正黑体_GBK"/>
        <charset val="134"/>
      </rPr>
      <t>46</t>
    </r>
    <r>
      <rPr>
        <sz val="12"/>
        <rFont val="方正黑体_GBK"/>
        <charset val="134"/>
      </rPr>
      <t>座）建设：</t>
    </r>
    <r>
      <rPr>
        <sz val="12"/>
        <rFont val="方正黑体_GBK"/>
        <charset val="134"/>
      </rPr>
      <t>1</t>
    </r>
    <r>
      <rPr>
        <sz val="12"/>
        <rFont val="方正黑体_GBK"/>
        <charset val="134"/>
      </rPr>
      <t>、砂石面层道路</t>
    </r>
    <r>
      <rPr>
        <sz val="12"/>
        <rFont val="方正黑体_GBK"/>
        <charset val="134"/>
      </rPr>
      <t>8567</t>
    </r>
    <r>
      <rPr>
        <sz val="12"/>
        <rFont val="方正黑体_GBK"/>
        <charset val="134"/>
      </rPr>
      <t>平方米；每平方米</t>
    </r>
    <r>
      <rPr>
        <sz val="12"/>
        <rFont val="方正黑体_GBK"/>
        <charset val="134"/>
      </rPr>
      <t>30</t>
    </r>
    <r>
      <rPr>
        <sz val="12"/>
        <rFont val="方正黑体_GBK"/>
        <charset val="134"/>
      </rPr>
      <t>元，需</t>
    </r>
    <r>
      <rPr>
        <sz val="12"/>
        <rFont val="方正黑体_GBK"/>
        <charset val="134"/>
      </rPr>
      <t>25.701</t>
    </r>
    <r>
      <rPr>
        <sz val="12"/>
        <rFont val="方正黑体_GBK"/>
        <charset val="134"/>
      </rPr>
      <t>万元；</t>
    </r>
    <r>
      <rPr>
        <sz val="12"/>
        <rFont val="方正黑体_GBK"/>
        <charset val="134"/>
      </rPr>
      <t>2</t>
    </r>
    <r>
      <rPr>
        <sz val="12"/>
        <rFont val="方正黑体_GBK"/>
        <charset val="134"/>
      </rPr>
      <t>、混凝土地坪</t>
    </r>
    <r>
      <rPr>
        <sz val="12"/>
        <rFont val="方正黑体_GBK"/>
        <charset val="134"/>
      </rPr>
      <t>2114</t>
    </r>
    <r>
      <rPr>
        <sz val="12"/>
        <rFont val="方正黑体_GBK"/>
        <charset val="134"/>
      </rPr>
      <t>平方米；每平方米</t>
    </r>
    <r>
      <rPr>
        <sz val="12"/>
        <rFont val="方正黑体_GBK"/>
        <charset val="134"/>
      </rPr>
      <t>120</t>
    </r>
    <r>
      <rPr>
        <sz val="12"/>
        <rFont val="方正黑体_GBK"/>
        <charset val="134"/>
      </rPr>
      <t>元，需</t>
    </r>
    <r>
      <rPr>
        <sz val="12"/>
        <rFont val="方正黑体_GBK"/>
        <charset val="134"/>
      </rPr>
      <t>25.368</t>
    </r>
    <r>
      <rPr>
        <sz val="12"/>
        <rFont val="方正黑体_GBK"/>
        <charset val="134"/>
      </rPr>
      <t>万元；</t>
    </r>
    <r>
      <rPr>
        <sz val="12"/>
        <rFont val="方正黑体_GBK"/>
        <charset val="134"/>
      </rPr>
      <t>3</t>
    </r>
    <r>
      <rPr>
        <sz val="12"/>
        <rFont val="方正黑体_GBK"/>
        <charset val="134"/>
      </rPr>
      <t>、混凝土挡土墙</t>
    </r>
    <r>
      <rPr>
        <sz val="12"/>
        <rFont val="方正黑体_GBK"/>
        <charset val="134"/>
      </rPr>
      <t>36</t>
    </r>
    <r>
      <rPr>
        <sz val="12"/>
        <rFont val="方正黑体_GBK"/>
        <charset val="134"/>
      </rPr>
      <t>立方米</t>
    </r>
    <r>
      <rPr>
        <sz val="12"/>
        <rFont val="方正黑体_GBK"/>
        <charset val="134"/>
      </rPr>
      <t>,</t>
    </r>
    <r>
      <rPr>
        <sz val="12"/>
        <rFont val="方正黑体_GBK"/>
        <charset val="134"/>
      </rPr>
      <t>每立方米</t>
    </r>
    <r>
      <rPr>
        <sz val="12"/>
        <rFont val="方正黑体_GBK"/>
        <charset val="134"/>
      </rPr>
      <t>450</t>
    </r>
    <r>
      <rPr>
        <sz val="12"/>
        <rFont val="方正黑体_GBK"/>
        <charset val="134"/>
      </rPr>
      <t>元，需</t>
    </r>
    <r>
      <rPr>
        <sz val="12"/>
        <rFont val="方正黑体_GBK"/>
        <charset val="134"/>
      </rPr>
      <t>1.62</t>
    </r>
    <r>
      <rPr>
        <sz val="12"/>
        <rFont val="方正黑体_GBK"/>
        <charset val="134"/>
      </rPr>
      <t>万元。产权归属苏塘村民委员会，为该养殖小区</t>
    </r>
    <r>
      <rPr>
        <sz val="12"/>
        <rFont val="方正黑体_GBK"/>
        <charset val="134"/>
      </rPr>
      <t>15000</t>
    </r>
    <r>
      <rPr>
        <sz val="12"/>
        <rFont val="方正黑体_GBK"/>
        <charset val="134"/>
      </rPr>
      <t>只牲畜提供公共服务。</t>
    </r>
  </si>
  <si>
    <r>
      <rPr>
        <sz val="12"/>
        <rFont val="方正黑体_GBK"/>
        <charset val="134"/>
      </rPr>
      <t>为该养殖小区</t>
    </r>
    <r>
      <rPr>
        <sz val="12"/>
        <rFont val="方正黑体_GBK"/>
        <charset val="134"/>
      </rPr>
      <t>57</t>
    </r>
    <r>
      <rPr>
        <sz val="12"/>
        <rFont val="方正黑体_GBK"/>
        <charset val="134"/>
      </rPr>
      <t>户贫困户做好标准化养殖服务，带动</t>
    </r>
    <r>
      <rPr>
        <sz val="12"/>
        <rFont val="方正黑体_GBK"/>
        <charset val="134"/>
      </rPr>
      <t>57</t>
    </r>
    <r>
      <rPr>
        <sz val="12"/>
        <rFont val="方正黑体_GBK"/>
        <charset val="134"/>
      </rPr>
      <t>户贫困户增收致富，完善二号标准化养殖小区道路、地坪基础设施建设。</t>
    </r>
  </si>
  <si>
    <t>牲畜产品加工厂</t>
  </si>
  <si>
    <r>
      <rPr>
        <sz val="12"/>
        <rFont val="方正黑体_GBK"/>
        <charset val="134"/>
      </rPr>
      <t>为我镇配套畜禽屠宰、加工、冷库保鲜，增加畜禽产业效益附加值，需配套</t>
    </r>
    <r>
      <rPr>
        <sz val="12"/>
        <rFont val="方正黑体_GBK"/>
        <charset val="134"/>
      </rPr>
      <t>1</t>
    </r>
    <r>
      <rPr>
        <sz val="12"/>
        <rFont val="方正黑体_GBK"/>
        <charset val="134"/>
      </rPr>
      <t>、办公住宿区一座，</t>
    </r>
    <r>
      <rPr>
        <sz val="12"/>
        <rFont val="方正黑体_GBK"/>
        <charset val="134"/>
      </rPr>
      <t>360</t>
    </r>
    <r>
      <rPr>
        <sz val="12"/>
        <rFont val="方正黑体_GBK"/>
        <charset val="134"/>
      </rPr>
      <t>平方米，每平方米</t>
    </r>
    <r>
      <rPr>
        <sz val="12"/>
        <rFont val="方正黑体_GBK"/>
        <charset val="134"/>
      </rPr>
      <t>700</t>
    </r>
    <r>
      <rPr>
        <sz val="12"/>
        <rFont val="方正黑体_GBK"/>
        <charset val="134"/>
      </rPr>
      <t>元，需</t>
    </r>
    <r>
      <rPr>
        <sz val="12"/>
        <rFont val="方正黑体_GBK"/>
        <charset val="134"/>
      </rPr>
      <t>25.2</t>
    </r>
    <r>
      <rPr>
        <sz val="12"/>
        <rFont val="方正黑体_GBK"/>
        <charset val="134"/>
      </rPr>
      <t>万元；</t>
    </r>
    <r>
      <rPr>
        <sz val="12"/>
        <rFont val="方正黑体_GBK"/>
        <charset val="134"/>
      </rPr>
      <t>2</t>
    </r>
    <r>
      <rPr>
        <sz val="12"/>
        <rFont val="方正黑体_GBK"/>
        <charset val="134"/>
      </rPr>
      <t>、加工厂房、冷库</t>
    </r>
    <r>
      <rPr>
        <sz val="12"/>
        <rFont val="方正黑体_GBK"/>
        <charset val="134"/>
      </rPr>
      <t>1875</t>
    </r>
    <r>
      <rPr>
        <sz val="12"/>
        <rFont val="方正黑体_GBK"/>
        <charset val="134"/>
      </rPr>
      <t>平方米，每平方米</t>
    </r>
    <r>
      <rPr>
        <sz val="12"/>
        <rFont val="方正黑体_GBK"/>
        <charset val="134"/>
      </rPr>
      <t>1000</t>
    </r>
    <r>
      <rPr>
        <sz val="12"/>
        <rFont val="方正黑体_GBK"/>
        <charset val="134"/>
      </rPr>
      <t>元，需</t>
    </r>
    <r>
      <rPr>
        <sz val="12"/>
        <rFont val="方正黑体_GBK"/>
        <charset val="134"/>
      </rPr>
      <t>187.5</t>
    </r>
    <r>
      <rPr>
        <sz val="12"/>
        <rFont val="方正黑体_GBK"/>
        <charset val="134"/>
      </rPr>
      <t>万元；</t>
    </r>
    <r>
      <rPr>
        <sz val="12"/>
        <rFont val="方正黑体_GBK"/>
        <charset val="134"/>
      </rPr>
      <t>3</t>
    </r>
    <r>
      <rPr>
        <sz val="12"/>
        <rFont val="方正黑体_GBK"/>
        <charset val="134"/>
      </rPr>
      <t>、厂区生态绿化</t>
    </r>
    <r>
      <rPr>
        <sz val="12"/>
        <rFont val="方正黑体_GBK"/>
        <charset val="134"/>
      </rPr>
      <t>600</t>
    </r>
    <r>
      <rPr>
        <sz val="12"/>
        <rFont val="方正黑体_GBK"/>
        <charset val="134"/>
      </rPr>
      <t>平方米，每平方米</t>
    </r>
    <r>
      <rPr>
        <sz val="12"/>
        <rFont val="方正黑体_GBK"/>
        <charset val="134"/>
      </rPr>
      <t>95</t>
    </r>
    <r>
      <rPr>
        <sz val="12"/>
        <rFont val="方正黑体_GBK"/>
        <charset val="134"/>
      </rPr>
      <t>元，需</t>
    </r>
    <r>
      <rPr>
        <sz val="12"/>
        <rFont val="方正黑体_GBK"/>
        <charset val="134"/>
      </rPr>
      <t>5.7</t>
    </r>
    <r>
      <rPr>
        <sz val="12"/>
        <rFont val="方正黑体_GBK"/>
        <charset val="134"/>
      </rPr>
      <t>万元；</t>
    </r>
    <r>
      <rPr>
        <sz val="12"/>
        <rFont val="方正黑体_GBK"/>
        <charset val="134"/>
      </rPr>
      <t>4</t>
    </r>
    <r>
      <rPr>
        <sz val="12"/>
        <rFont val="方正黑体_GBK"/>
        <charset val="134"/>
      </rPr>
      <t>、厂房围墙</t>
    </r>
    <r>
      <rPr>
        <sz val="12"/>
        <rFont val="方正黑体_GBK"/>
        <charset val="134"/>
      </rPr>
      <t>200</t>
    </r>
    <r>
      <rPr>
        <sz val="12"/>
        <rFont val="方正黑体_GBK"/>
        <charset val="134"/>
      </rPr>
      <t>米，每米</t>
    </r>
    <r>
      <rPr>
        <sz val="12"/>
        <rFont val="方正黑体_GBK"/>
        <charset val="134"/>
      </rPr>
      <t>180</t>
    </r>
    <r>
      <rPr>
        <sz val="12"/>
        <rFont val="方正黑体_GBK"/>
        <charset val="134"/>
      </rPr>
      <t>元，需</t>
    </r>
    <r>
      <rPr>
        <sz val="12"/>
        <rFont val="方正黑体_GBK"/>
        <charset val="134"/>
      </rPr>
      <t>3.6</t>
    </r>
    <r>
      <rPr>
        <sz val="12"/>
        <rFont val="方正黑体_GBK"/>
        <charset val="134"/>
      </rPr>
      <t>万元；</t>
    </r>
    <r>
      <rPr>
        <sz val="12"/>
        <rFont val="方正黑体_GBK"/>
        <charset val="134"/>
      </rPr>
      <t>5</t>
    </r>
    <r>
      <rPr>
        <sz val="12"/>
        <rFont val="方正黑体_GBK"/>
        <charset val="134"/>
      </rPr>
      <t>、硬化地坪</t>
    </r>
    <r>
      <rPr>
        <sz val="12"/>
        <rFont val="方正黑体_GBK"/>
        <charset val="134"/>
      </rPr>
      <t>150</t>
    </r>
    <r>
      <rPr>
        <sz val="12"/>
        <rFont val="方正黑体_GBK"/>
        <charset val="134"/>
      </rPr>
      <t>平方米，每平方米</t>
    </r>
    <r>
      <rPr>
        <sz val="12"/>
        <rFont val="方正黑体_GBK"/>
        <charset val="134"/>
      </rPr>
      <t>120</t>
    </r>
    <r>
      <rPr>
        <sz val="12"/>
        <rFont val="方正黑体_GBK"/>
        <charset val="134"/>
      </rPr>
      <t>元，需</t>
    </r>
    <r>
      <rPr>
        <sz val="12"/>
        <rFont val="方正黑体_GBK"/>
        <charset val="134"/>
      </rPr>
      <t>1.8</t>
    </r>
    <r>
      <rPr>
        <sz val="12"/>
        <rFont val="方正黑体_GBK"/>
        <charset val="134"/>
      </rPr>
      <t>万元；</t>
    </r>
    <r>
      <rPr>
        <sz val="12"/>
        <rFont val="方正黑体_GBK"/>
        <charset val="134"/>
      </rPr>
      <t>6</t>
    </r>
    <r>
      <rPr>
        <sz val="12"/>
        <rFont val="方正黑体_GBK"/>
        <charset val="134"/>
      </rPr>
      <t>、</t>
    </r>
    <r>
      <rPr>
        <sz val="12"/>
        <rFont val="方正黑体_GBK"/>
        <charset val="134"/>
      </rPr>
      <t>220KV</t>
    </r>
    <r>
      <rPr>
        <sz val="12"/>
        <rFont val="方正黑体_GBK"/>
        <charset val="134"/>
      </rPr>
      <t>变压器一套，每套</t>
    </r>
    <r>
      <rPr>
        <sz val="12"/>
        <rFont val="方正黑体_GBK"/>
        <charset val="134"/>
      </rPr>
      <t>20</t>
    </r>
    <r>
      <rPr>
        <sz val="12"/>
        <rFont val="方正黑体_GBK"/>
        <charset val="134"/>
      </rPr>
      <t>万；</t>
    </r>
    <r>
      <rPr>
        <sz val="12"/>
        <rFont val="方正黑体_GBK"/>
        <charset val="134"/>
      </rPr>
      <t>7</t>
    </r>
    <r>
      <rPr>
        <sz val="12"/>
        <rFont val="方正黑体_GBK"/>
        <charset val="134"/>
      </rPr>
      <t>、供排水、供电附属配套设施铺设主管道（供水</t>
    </r>
    <r>
      <rPr>
        <sz val="12"/>
        <rFont val="方正黑体_GBK"/>
        <charset val="134"/>
      </rPr>
      <t>PE</t>
    </r>
    <r>
      <rPr>
        <sz val="12"/>
        <rFont val="方正黑体_GBK"/>
        <charset val="134"/>
      </rPr>
      <t>管</t>
    </r>
    <r>
      <rPr>
        <sz val="12"/>
        <rFont val="方正黑体_GBK"/>
        <charset val="134"/>
      </rPr>
      <t>Φ110</t>
    </r>
    <r>
      <rPr>
        <sz val="12"/>
        <rFont val="方正黑体_GBK"/>
        <charset val="134"/>
      </rPr>
      <t>管，</t>
    </r>
    <r>
      <rPr>
        <sz val="12"/>
        <rFont val="方正黑体_GBK"/>
        <charset val="134"/>
      </rPr>
      <t>0.8Mpa</t>
    </r>
    <r>
      <rPr>
        <sz val="12"/>
        <rFont val="方正黑体_GBK"/>
        <charset val="134"/>
      </rPr>
      <t>）</t>
    </r>
    <r>
      <rPr>
        <sz val="12"/>
        <rFont val="方正黑体_GBK"/>
        <charset val="134"/>
      </rPr>
      <t>200</t>
    </r>
    <r>
      <rPr>
        <sz val="12"/>
        <rFont val="方正黑体_GBK"/>
        <charset val="134"/>
      </rPr>
      <t>米，每米</t>
    </r>
    <r>
      <rPr>
        <sz val="12"/>
        <rFont val="方正黑体_GBK"/>
        <charset val="134"/>
      </rPr>
      <t>60</t>
    </r>
    <r>
      <rPr>
        <sz val="12"/>
        <rFont val="方正黑体_GBK"/>
        <charset val="134"/>
      </rPr>
      <t>元、支管道（</t>
    </r>
    <r>
      <rPr>
        <sz val="12"/>
        <rFont val="方正黑体_GBK"/>
        <charset val="134"/>
      </rPr>
      <t>PE</t>
    </r>
    <r>
      <rPr>
        <sz val="12"/>
        <rFont val="方正黑体_GBK"/>
        <charset val="134"/>
      </rPr>
      <t>管</t>
    </r>
    <r>
      <rPr>
        <sz val="12"/>
        <rFont val="方正黑体_GBK"/>
        <charset val="134"/>
      </rPr>
      <t>Φ32</t>
    </r>
    <r>
      <rPr>
        <sz val="12"/>
        <rFont val="方正黑体_GBK"/>
        <charset val="134"/>
      </rPr>
      <t>管，</t>
    </r>
    <r>
      <rPr>
        <sz val="12"/>
        <rFont val="方正黑体_GBK"/>
        <charset val="134"/>
      </rPr>
      <t>0.8Mpa</t>
    </r>
    <r>
      <rPr>
        <sz val="12"/>
        <rFont val="方正黑体_GBK"/>
        <charset val="134"/>
      </rPr>
      <t>）</t>
    </r>
    <r>
      <rPr>
        <sz val="12"/>
        <rFont val="方正黑体_GBK"/>
        <charset val="134"/>
      </rPr>
      <t>200</t>
    </r>
    <r>
      <rPr>
        <sz val="12"/>
        <rFont val="方正黑体_GBK"/>
        <charset val="134"/>
      </rPr>
      <t>米，每米</t>
    </r>
    <r>
      <rPr>
        <sz val="12"/>
        <rFont val="方正黑体_GBK"/>
        <charset val="134"/>
      </rPr>
      <t>25</t>
    </r>
    <r>
      <rPr>
        <sz val="12"/>
        <rFont val="方正黑体_GBK"/>
        <charset val="134"/>
      </rPr>
      <t>元，检查窨井</t>
    </r>
    <r>
      <rPr>
        <sz val="12"/>
        <rFont val="方正黑体_GBK"/>
        <charset val="134"/>
      </rPr>
      <t>4</t>
    </r>
    <r>
      <rPr>
        <sz val="12"/>
        <rFont val="方正黑体_GBK"/>
        <charset val="134"/>
      </rPr>
      <t>个，排水管道</t>
    </r>
    <r>
      <rPr>
        <sz val="12"/>
        <rFont val="方正黑体_GBK"/>
        <charset val="134"/>
      </rPr>
      <t>Φ110</t>
    </r>
    <r>
      <rPr>
        <sz val="12"/>
        <rFont val="方正黑体_GBK"/>
        <charset val="134"/>
      </rPr>
      <t>管</t>
    </r>
    <r>
      <rPr>
        <sz val="12"/>
        <rFont val="方正黑体_GBK"/>
        <charset val="134"/>
      </rPr>
      <t>200</t>
    </r>
    <r>
      <rPr>
        <sz val="12"/>
        <rFont val="方正黑体_GBK"/>
        <charset val="134"/>
      </rPr>
      <t>米，检查窨井</t>
    </r>
    <r>
      <rPr>
        <sz val="12"/>
        <rFont val="方正黑体_GBK"/>
        <charset val="134"/>
      </rPr>
      <t>4</t>
    </r>
    <r>
      <rPr>
        <sz val="12"/>
        <rFont val="方正黑体_GBK"/>
        <charset val="134"/>
      </rPr>
      <t>个，需</t>
    </r>
    <r>
      <rPr>
        <sz val="12"/>
        <rFont val="方正黑体_GBK"/>
        <charset val="134"/>
      </rPr>
      <t>3.7</t>
    </r>
    <r>
      <rPr>
        <sz val="12"/>
        <rFont val="方正黑体_GBK"/>
        <charset val="134"/>
      </rPr>
      <t>万元；</t>
    </r>
    <r>
      <rPr>
        <sz val="12"/>
        <rFont val="方正黑体_GBK"/>
        <charset val="134"/>
      </rPr>
      <t>8</t>
    </r>
    <r>
      <rPr>
        <sz val="12"/>
        <rFont val="方正黑体_GBK"/>
        <charset val="134"/>
      </rPr>
      <t>、项目前期费</t>
    </r>
    <r>
      <rPr>
        <sz val="12"/>
        <rFont val="方正黑体_GBK"/>
        <charset val="134"/>
      </rPr>
      <t>9.3</t>
    </r>
    <r>
      <rPr>
        <sz val="12"/>
        <rFont val="方正黑体_GBK"/>
        <charset val="134"/>
      </rPr>
      <t>万元。合计</t>
    </r>
    <r>
      <rPr>
        <sz val="12"/>
        <rFont val="方正黑体_GBK"/>
        <charset val="134"/>
      </rPr>
      <t>256.8</t>
    </r>
    <r>
      <rPr>
        <sz val="12"/>
        <rFont val="方正黑体_GBK"/>
        <charset val="134"/>
      </rPr>
      <t>万元。解决全镇畜禽屠宰、加工、冷库保鲜问题，产权归属苏塘村民委员会。</t>
    </r>
  </si>
  <si>
    <r>
      <rPr>
        <sz val="12"/>
        <rFont val="方正黑体_GBK"/>
        <charset val="134"/>
      </rPr>
      <t>为该村</t>
    </r>
    <r>
      <rPr>
        <sz val="12"/>
        <rFont val="方正黑体_GBK"/>
        <charset val="134"/>
      </rPr>
      <t>91</t>
    </r>
    <r>
      <rPr>
        <sz val="12"/>
        <rFont val="方正黑体_GBK"/>
        <charset val="134"/>
      </rPr>
      <t>户贫困户做好标准化养殖服务，带动</t>
    </r>
    <r>
      <rPr>
        <sz val="12"/>
        <rFont val="方正黑体_GBK"/>
        <charset val="134"/>
      </rPr>
      <t>91</t>
    </r>
    <r>
      <rPr>
        <sz val="12"/>
        <rFont val="方正黑体_GBK"/>
        <charset val="134"/>
      </rPr>
      <t>户贫困户增收致富，完善解决该村畜禽屠宰、加工、冷库保鲜问题</t>
    </r>
  </si>
  <si>
    <r>
      <rPr>
        <sz val="12"/>
        <rFont val="方正黑体_GBK"/>
        <charset val="134"/>
      </rPr>
      <t>委托村委会主导成立的合作社购买生产母羊（欧拉羊，</t>
    </r>
    <r>
      <rPr>
        <sz val="12"/>
        <rFont val="方正黑体_GBK"/>
        <charset val="134"/>
      </rPr>
      <t>2-6</t>
    </r>
    <r>
      <rPr>
        <sz val="12"/>
        <rFont val="方正黑体_GBK"/>
        <charset val="134"/>
      </rPr>
      <t>岁，体重</t>
    </r>
    <r>
      <rPr>
        <sz val="12"/>
        <rFont val="方正黑体_GBK"/>
        <charset val="134"/>
      </rPr>
      <t>≥50</t>
    </r>
    <r>
      <rPr>
        <sz val="12"/>
        <rFont val="方正黑体_GBK"/>
        <charset val="134"/>
      </rPr>
      <t>公斤）</t>
    </r>
    <r>
      <rPr>
        <sz val="12"/>
        <rFont val="方正黑体_GBK"/>
        <charset val="134"/>
      </rPr>
      <t>1150</t>
    </r>
    <r>
      <rPr>
        <sz val="12"/>
        <rFont val="方正黑体_GBK"/>
        <charset val="134"/>
      </rPr>
      <t>只，每只补助</t>
    </r>
    <r>
      <rPr>
        <sz val="12"/>
        <rFont val="方正黑体_GBK"/>
        <charset val="134"/>
      </rPr>
      <t>2600</t>
    </r>
    <r>
      <rPr>
        <sz val="12"/>
        <rFont val="方正黑体_GBK"/>
        <charset val="134"/>
      </rPr>
      <t>元，根据牧民发展需求及扩畜繁育需求计划（户策规划），通过</t>
    </r>
    <r>
      <rPr>
        <sz val="12"/>
        <rFont val="方正黑体_GBK"/>
        <charset val="134"/>
      </rPr>
      <t>“</t>
    </r>
    <r>
      <rPr>
        <sz val="12"/>
        <rFont val="方正黑体_GBK"/>
        <charset val="134"/>
      </rPr>
      <t>带羊还羊</t>
    </r>
    <r>
      <rPr>
        <sz val="12"/>
        <rFont val="方正黑体_GBK"/>
        <charset val="134"/>
      </rPr>
      <t>”</t>
    </r>
    <r>
      <rPr>
        <sz val="12"/>
        <rFont val="方正黑体_GBK"/>
        <charset val="134"/>
      </rPr>
      <t>方式托养给贫困户或养殖公司，产权（</t>
    </r>
    <r>
      <rPr>
        <sz val="12"/>
        <rFont val="方正黑体_GBK"/>
        <charset val="134"/>
      </rPr>
      <t>“</t>
    </r>
    <r>
      <rPr>
        <sz val="12"/>
        <rFont val="方正黑体_GBK"/>
        <charset val="134"/>
      </rPr>
      <t>本羊</t>
    </r>
    <r>
      <rPr>
        <sz val="12"/>
        <rFont val="方正黑体_GBK"/>
        <charset val="134"/>
      </rPr>
      <t>”</t>
    </r>
    <r>
      <rPr>
        <sz val="12"/>
        <rFont val="方正黑体_GBK"/>
        <charset val="134"/>
      </rPr>
      <t>）归村集体所有，母畜繁育的</t>
    </r>
    <r>
      <rPr>
        <sz val="12"/>
        <rFont val="方正黑体_GBK"/>
        <charset val="134"/>
      </rPr>
      <t>85%</t>
    </r>
    <r>
      <rPr>
        <sz val="12"/>
        <rFont val="方正黑体_GBK"/>
        <charset val="134"/>
      </rPr>
      <t>由饲养方受益，</t>
    </r>
    <r>
      <rPr>
        <sz val="12"/>
        <rFont val="方正黑体_GBK"/>
        <charset val="134"/>
      </rPr>
      <t>15%</t>
    </r>
    <r>
      <rPr>
        <sz val="12"/>
        <rFont val="方正黑体_GBK"/>
        <charset val="134"/>
      </rPr>
      <t>交还给合作社。然后合作社再将这</t>
    </r>
    <r>
      <rPr>
        <sz val="12"/>
        <rFont val="方正黑体_GBK"/>
        <charset val="134"/>
      </rPr>
      <t>15%</t>
    </r>
    <r>
      <rPr>
        <sz val="12"/>
        <rFont val="方正黑体_GBK"/>
        <charset val="134"/>
      </rPr>
      <t>的牲畜按照两大块进行分红，其中的</t>
    </r>
    <r>
      <rPr>
        <sz val="12"/>
        <rFont val="方正黑体_GBK"/>
        <charset val="134"/>
      </rPr>
      <t>80%</t>
    </r>
    <r>
      <rPr>
        <sz val="12"/>
        <rFont val="方正黑体_GBK"/>
        <charset val="134"/>
      </rPr>
      <t>考虑到贫困程度差异化及防返贫风险监测机制对本村贫困户按照</t>
    </r>
    <r>
      <rPr>
        <sz val="12"/>
        <rFont val="方正黑体_GBK"/>
        <charset val="134"/>
      </rPr>
      <t>500-2000</t>
    </r>
    <r>
      <rPr>
        <sz val="12"/>
        <rFont val="方正黑体_GBK"/>
        <charset val="134"/>
      </rPr>
      <t>元不等（具体分配情况由村委会会议研究决定）分红，剩余的</t>
    </r>
    <r>
      <rPr>
        <sz val="12"/>
        <rFont val="方正黑体_GBK"/>
        <charset val="134"/>
      </rPr>
      <t>20%</t>
    </r>
    <r>
      <rPr>
        <sz val="12"/>
        <rFont val="方正黑体_GBK"/>
        <charset val="134"/>
      </rPr>
      <t>分红给村集体。</t>
    </r>
  </si>
  <si>
    <t>奥依亚依拉克镇苏塘村、阿尔帕村</t>
  </si>
  <si>
    <r>
      <rPr>
        <sz val="12"/>
        <rFont val="方正黑体_GBK"/>
        <charset val="134"/>
      </rPr>
      <t>在二号养殖小区铺设砂石路</t>
    </r>
    <r>
      <rPr>
        <sz val="12"/>
        <rFont val="方正黑体_GBK"/>
        <charset val="134"/>
      </rPr>
      <t>2000</t>
    </r>
    <r>
      <rPr>
        <sz val="12"/>
        <rFont val="方正黑体_GBK"/>
        <charset val="134"/>
      </rPr>
      <t>米，路宽</t>
    </r>
    <r>
      <rPr>
        <sz val="12"/>
        <rFont val="方正黑体_GBK"/>
        <charset val="134"/>
      </rPr>
      <t>3</t>
    </r>
    <r>
      <rPr>
        <sz val="12"/>
        <rFont val="方正黑体_GBK"/>
        <charset val="134"/>
      </rPr>
      <t>米，每公里</t>
    </r>
    <r>
      <rPr>
        <sz val="12"/>
        <rFont val="方正黑体_GBK"/>
        <charset val="134"/>
      </rPr>
      <t>15</t>
    </r>
    <r>
      <rPr>
        <sz val="12"/>
        <rFont val="方正黑体_GBK"/>
        <charset val="134"/>
      </rPr>
      <t>万元，需要30万元。其中：</t>
    </r>
    <r>
      <rPr>
        <sz val="12"/>
        <rFont val="方正黑体_GBK"/>
        <charset val="134"/>
      </rPr>
      <t>57</t>
    </r>
    <r>
      <rPr>
        <sz val="12"/>
        <rFont val="方正黑体_GBK"/>
        <charset val="134"/>
      </rPr>
      <t>户</t>
    </r>
    <r>
      <rPr>
        <sz val="12"/>
        <rFont val="方正黑体_GBK"/>
        <charset val="134"/>
      </rPr>
      <t>1.076</t>
    </r>
    <r>
      <rPr>
        <sz val="12"/>
        <rFont val="方正黑体_GBK"/>
        <charset val="134"/>
      </rPr>
      <t>公里入户路产权归属苏塘村民委员会，</t>
    </r>
    <r>
      <rPr>
        <sz val="12"/>
        <rFont val="方正黑体_GBK"/>
        <charset val="134"/>
      </rPr>
      <t>49</t>
    </r>
    <r>
      <rPr>
        <sz val="12"/>
        <rFont val="方正黑体_GBK"/>
        <charset val="134"/>
      </rPr>
      <t>户</t>
    </r>
    <r>
      <rPr>
        <sz val="12"/>
        <rFont val="方正黑体_GBK"/>
        <charset val="134"/>
      </rPr>
      <t>0.924</t>
    </r>
    <r>
      <rPr>
        <sz val="12"/>
        <rFont val="方正黑体_GBK"/>
        <charset val="134"/>
      </rPr>
      <t>公里入户路产权归属阿尔帕村民委员会，为该养殖小区</t>
    </r>
    <r>
      <rPr>
        <sz val="12"/>
        <rFont val="方正黑体_GBK"/>
        <charset val="134"/>
      </rPr>
      <t>15000</t>
    </r>
    <r>
      <rPr>
        <sz val="12"/>
        <rFont val="方正黑体_GBK"/>
        <charset val="134"/>
      </rPr>
      <t>只牲畜提供公共服务。</t>
    </r>
    <r>
      <rPr>
        <sz val="12"/>
        <rFont val="方正黑体_GBK"/>
        <charset val="134"/>
      </rPr>
      <t xml:space="preserve">
</t>
    </r>
    <r>
      <rPr>
        <sz val="12"/>
        <rFont val="方正黑体_GBK"/>
        <charset val="134"/>
      </rPr>
      <t>在三号养殖小区为</t>
    </r>
    <r>
      <rPr>
        <sz val="12"/>
        <rFont val="方正黑体_GBK"/>
        <charset val="134"/>
      </rPr>
      <t>114</t>
    </r>
    <r>
      <rPr>
        <sz val="12"/>
        <rFont val="方正黑体_GBK"/>
        <charset val="134"/>
      </rPr>
      <t>户建档立卡贫困户</t>
    </r>
    <r>
      <rPr>
        <sz val="12"/>
        <rFont val="方正黑体_GBK"/>
        <charset val="134"/>
      </rPr>
      <t>1</t>
    </r>
    <r>
      <rPr>
        <sz val="12"/>
        <rFont val="方正黑体_GBK"/>
        <charset val="134"/>
      </rPr>
      <t>、铺设砂石路</t>
    </r>
    <r>
      <rPr>
        <sz val="12"/>
        <rFont val="方正黑体_GBK"/>
        <charset val="134"/>
      </rPr>
      <t>1800</t>
    </r>
    <r>
      <rPr>
        <sz val="12"/>
        <rFont val="方正黑体_GBK"/>
        <charset val="134"/>
      </rPr>
      <t>米，路宽</t>
    </r>
    <r>
      <rPr>
        <sz val="12"/>
        <rFont val="方正黑体_GBK"/>
        <charset val="134"/>
      </rPr>
      <t>3</t>
    </r>
    <r>
      <rPr>
        <sz val="12"/>
        <rFont val="方正黑体_GBK"/>
        <charset val="134"/>
      </rPr>
      <t>米，每公里15万元，需要27万元。其中：</t>
    </r>
    <r>
      <rPr>
        <sz val="12"/>
        <rFont val="方正黑体_GBK"/>
        <charset val="134"/>
      </rPr>
      <t>46</t>
    </r>
    <r>
      <rPr>
        <sz val="12"/>
        <rFont val="方正黑体_GBK"/>
        <charset val="134"/>
      </rPr>
      <t>户</t>
    </r>
    <r>
      <rPr>
        <sz val="12"/>
        <rFont val="方正黑体_GBK"/>
        <charset val="134"/>
      </rPr>
      <t>0.726</t>
    </r>
    <r>
      <rPr>
        <sz val="12"/>
        <rFont val="方正黑体_GBK"/>
        <charset val="134"/>
      </rPr>
      <t>公里入户路产权归属布古纳村民委员会，</t>
    </r>
    <r>
      <rPr>
        <sz val="12"/>
        <rFont val="方正黑体_GBK"/>
        <charset val="134"/>
      </rPr>
      <t>48</t>
    </r>
    <r>
      <rPr>
        <sz val="12"/>
        <rFont val="方正黑体_GBK"/>
        <charset val="134"/>
      </rPr>
      <t>户</t>
    </r>
    <r>
      <rPr>
        <sz val="12"/>
        <rFont val="方正黑体_GBK"/>
        <charset val="134"/>
      </rPr>
      <t>0.758</t>
    </r>
    <r>
      <rPr>
        <sz val="12"/>
        <rFont val="方正黑体_GBK"/>
        <charset val="134"/>
      </rPr>
      <t>公里入户路产权归属色日克阔勒村民委员会，</t>
    </r>
    <r>
      <rPr>
        <sz val="12"/>
        <rFont val="方正黑体_GBK"/>
        <charset val="134"/>
      </rPr>
      <t>20</t>
    </r>
    <r>
      <rPr>
        <sz val="12"/>
        <rFont val="方正黑体_GBK"/>
        <charset val="134"/>
      </rPr>
      <t>户</t>
    </r>
    <r>
      <rPr>
        <sz val="12"/>
        <rFont val="方正黑体_GBK"/>
        <charset val="134"/>
      </rPr>
      <t>0.315</t>
    </r>
    <r>
      <rPr>
        <sz val="12"/>
        <rFont val="方正黑体_GBK"/>
        <charset val="134"/>
      </rPr>
      <t>公里入户路产权归属奥依亚依拉克村民委员会，为该养殖小区</t>
    </r>
    <r>
      <rPr>
        <sz val="12"/>
        <rFont val="方正黑体_GBK"/>
        <charset val="134"/>
      </rPr>
      <t>15000</t>
    </r>
    <r>
      <rPr>
        <sz val="12"/>
        <rFont val="方正黑体_GBK"/>
        <charset val="134"/>
      </rPr>
      <t>只牲畜提供公共服务。</t>
    </r>
    <r>
      <rPr>
        <sz val="12"/>
        <rFont val="方正黑体_GBK"/>
        <charset val="134"/>
      </rPr>
      <t>2</t>
    </r>
    <r>
      <rPr>
        <sz val="12"/>
        <rFont val="方正黑体_GBK"/>
        <charset val="134"/>
      </rPr>
      <t>、浅水井</t>
    </r>
    <r>
      <rPr>
        <sz val="12"/>
        <rFont val="方正黑体_GBK"/>
        <charset val="134"/>
      </rPr>
      <t>40</t>
    </r>
    <r>
      <rPr>
        <sz val="12"/>
        <rFont val="方正黑体_GBK"/>
        <charset val="134"/>
      </rPr>
      <t>眼（预计</t>
    </r>
    <r>
      <rPr>
        <sz val="12"/>
        <rFont val="方正黑体_GBK"/>
        <charset val="134"/>
      </rPr>
      <t>30</t>
    </r>
    <r>
      <rPr>
        <sz val="12"/>
        <rFont val="方正黑体_GBK"/>
        <charset val="134"/>
      </rPr>
      <t>米深，出水管直径</t>
    </r>
    <r>
      <rPr>
        <sz val="12"/>
        <rFont val="方正黑体_GBK"/>
        <charset val="134"/>
      </rPr>
      <t>30mm</t>
    </r>
    <r>
      <rPr>
        <sz val="12"/>
        <rFont val="方正黑体_GBK"/>
        <charset val="134"/>
      </rPr>
      <t>），每眼补助</t>
    </r>
    <r>
      <rPr>
        <sz val="12"/>
        <rFont val="方正黑体_GBK"/>
        <charset val="134"/>
      </rPr>
      <t>1500</t>
    </r>
    <r>
      <rPr>
        <sz val="12"/>
        <rFont val="方正黑体_GBK"/>
        <charset val="134"/>
      </rPr>
      <t>元，共计</t>
    </r>
    <r>
      <rPr>
        <sz val="12"/>
        <rFont val="方正黑体_GBK"/>
        <charset val="134"/>
      </rPr>
      <t>6</t>
    </r>
    <r>
      <rPr>
        <sz val="12"/>
        <rFont val="方正黑体_GBK"/>
        <charset val="134"/>
      </rPr>
      <t>万元（产权归属受益户，布古纳村（</t>
    </r>
    <r>
      <rPr>
        <sz val="12"/>
        <rFont val="方正黑体_GBK"/>
        <charset val="134"/>
      </rPr>
      <t>15</t>
    </r>
    <r>
      <rPr>
        <sz val="12"/>
        <rFont val="方正黑体_GBK"/>
        <charset val="134"/>
      </rPr>
      <t>眼）、色日克阔勒村（</t>
    </r>
    <r>
      <rPr>
        <sz val="12"/>
        <rFont val="方正黑体_GBK"/>
        <charset val="134"/>
      </rPr>
      <t>15</t>
    </r>
    <r>
      <rPr>
        <sz val="12"/>
        <rFont val="方正黑体_GBK"/>
        <charset val="134"/>
      </rPr>
      <t>眼）、奥依亚依拉克村（</t>
    </r>
    <r>
      <rPr>
        <sz val="12"/>
        <rFont val="方正黑体_GBK"/>
        <charset val="134"/>
      </rPr>
      <t>10</t>
    </r>
    <r>
      <rPr>
        <sz val="12"/>
        <rFont val="方正黑体_GBK"/>
        <charset val="134"/>
      </rPr>
      <t>眼），为</t>
    </r>
    <r>
      <rPr>
        <sz val="12"/>
        <rFont val="方正黑体_GBK"/>
        <charset val="134"/>
      </rPr>
      <t>6000</t>
    </r>
    <r>
      <rPr>
        <sz val="12"/>
        <rFont val="方正黑体_GBK"/>
        <charset val="134"/>
      </rPr>
      <t>只牲畜解决饮水问题）。共计63万元。</t>
    </r>
  </si>
  <si>
    <r>
      <rPr>
        <sz val="12"/>
        <rFont val="方正黑体_GBK"/>
        <charset val="134"/>
      </rPr>
      <t>为该养殖小区</t>
    </r>
    <r>
      <rPr>
        <sz val="12"/>
        <rFont val="方正黑体_GBK"/>
        <charset val="134"/>
      </rPr>
      <t>220</t>
    </r>
    <r>
      <rPr>
        <sz val="12"/>
        <rFont val="方正黑体_GBK"/>
        <charset val="134"/>
      </rPr>
      <t>户贫困户做好标准化养殖服务，带动</t>
    </r>
    <r>
      <rPr>
        <sz val="12"/>
        <rFont val="方正黑体_GBK"/>
        <charset val="134"/>
      </rPr>
      <t>220</t>
    </r>
    <r>
      <rPr>
        <sz val="12"/>
        <rFont val="方正黑体_GBK"/>
        <charset val="134"/>
      </rPr>
      <t>户贫困户增收致富，完善二号标准化养殖小区入户道路基础设施建设。</t>
    </r>
  </si>
  <si>
    <t>奥依亚依拉克镇苏塘村、阿尔帕村、布古纳村、色日克阔勒村、奥依亚依拉克村</t>
  </si>
  <si>
    <r>
      <rPr>
        <sz val="12"/>
        <rFont val="方正黑体_GBK"/>
        <charset val="134"/>
      </rPr>
      <t>在四号养殖小区为</t>
    </r>
    <r>
      <rPr>
        <sz val="12"/>
        <rFont val="方正黑体_GBK"/>
        <charset val="134"/>
      </rPr>
      <t>26</t>
    </r>
    <r>
      <rPr>
        <sz val="12"/>
        <rFont val="方正黑体_GBK"/>
        <charset val="134"/>
      </rPr>
      <t>户建档立卡贫困户新建</t>
    </r>
    <r>
      <rPr>
        <sz val="12"/>
        <rFont val="方正黑体_GBK"/>
        <charset val="134"/>
      </rPr>
      <t xml:space="preserve">
1.</t>
    </r>
    <r>
      <rPr>
        <sz val="12"/>
        <rFont val="方正黑体_GBK"/>
        <charset val="134"/>
      </rPr>
      <t>消毒室：建筑面积为</t>
    </r>
    <r>
      <rPr>
        <sz val="12"/>
        <rFont val="方正黑体_GBK"/>
        <charset val="134"/>
      </rPr>
      <t>54</t>
    </r>
    <r>
      <rPr>
        <sz val="12"/>
        <rFont val="方正黑体_GBK"/>
        <charset val="134"/>
      </rPr>
      <t>平米，</t>
    </r>
    <r>
      <rPr>
        <sz val="12"/>
        <rFont val="方正黑体_GBK"/>
        <charset val="134"/>
      </rPr>
      <t>1780</t>
    </r>
    <r>
      <rPr>
        <sz val="12"/>
        <rFont val="方正黑体_GBK"/>
        <charset val="134"/>
      </rPr>
      <t>元</t>
    </r>
    <r>
      <rPr>
        <sz val="12"/>
        <rFont val="方正黑体_GBK"/>
        <charset val="134"/>
      </rPr>
      <t>/</t>
    </r>
    <r>
      <rPr>
        <sz val="12"/>
        <rFont val="方正黑体_GBK"/>
        <charset val="134"/>
      </rPr>
      <t>平米，需要</t>
    </r>
    <r>
      <rPr>
        <sz val="12"/>
        <rFont val="方正黑体_GBK"/>
        <charset val="134"/>
      </rPr>
      <t>9.612</t>
    </r>
    <r>
      <rPr>
        <sz val="12"/>
        <rFont val="方正黑体_GBK"/>
        <charset val="134"/>
      </rPr>
      <t>万元；产权归属奥依亚依拉克村民委员会，为该养殖小区</t>
    </r>
    <r>
      <rPr>
        <sz val="12"/>
        <rFont val="方正黑体_GBK"/>
        <charset val="134"/>
      </rPr>
      <t>15000</t>
    </r>
    <r>
      <rPr>
        <sz val="12"/>
        <rFont val="方正黑体_GBK"/>
        <charset val="134"/>
      </rPr>
      <t>只牲畜提供公共服务。</t>
    </r>
    <r>
      <rPr>
        <sz val="12"/>
        <rFont val="方正黑体_GBK"/>
        <charset val="134"/>
      </rPr>
      <t xml:space="preserve">                                                                                                
2.</t>
    </r>
    <r>
      <rPr>
        <sz val="12"/>
        <rFont val="方正黑体_GBK"/>
        <charset val="134"/>
      </rPr>
      <t>消毒池：建筑面积为</t>
    </r>
    <r>
      <rPr>
        <sz val="12"/>
        <rFont val="方正黑体_GBK"/>
        <charset val="134"/>
      </rPr>
      <t>30平米，286.07元/平米，需要0.86万元；产权归属奥依亚依拉克村民委员会，为该养殖小区15000只牲畜提供公共服务。
3.药浴池一座，20平方米，每平方米850元，需要3.06万元；产权归属奥依亚依拉克村民委员会，为该养殖小区15000只牲畜提供公共服务。
4.堆粪场1个，面积1000平方米，每平方200元，需20万元 ；产权归属阿尔帕村民委员会，年堆积有机肥50吨以上。
5.装卸台肉羊装卸台长6.7米、宽2.5米、高1.2.米，合计1万元；产权归属阿尔帕村民委员会，为该养殖小区15000只牲畜提供公共服务。
6.饲草料堆放棚1座，每座600㎡，每平方米666.67元，需要40万元；产权归属苏塘村民委员会，年储备饲草50吨以上。
7.进口大门20平方米，每平方米500元，合计1万元；产权归属阿尔帕村民委员会，为该养殖小区15000只牲畜提供公共服务。
8.小区建设围栏1300米，每米200元，共计26万元。产权归属布古纳村民委员会，为该养殖小区15000只牲畜提供公共服务。
9.铺设主路砂石路1公里，路宽4.5米，每平方米30元，需要13.5万元。1公里主路产权归属布古纳村民委员会。
10.铺设砂石路500米，路宽3米，每公里12万元，需要6万元。其中：8户0.154公里入户路产权归属苏塘村民委员会，3户0.058公里入户路产权归属阿尔帕村民委员会，8户0.154公里入户路产权归属布古纳村民委员会，4户0.077公里入户路产权归属色日克阔勒村民委员会，3户0.057公里入户路产权归属奥依亚依拉克村民委员会，为该养殖小区15000只牲畜提供公共服务。
11.浅水井12眼（预计30米深，出水管直径30mm），每眼补助1500元，需1.8万元。产权归属受益户，布古纳村（3眼）、色日克阔勒村（3眼）、奥依亚依拉克村（2眼）、苏塘村（3眼）、阿尔帕村（1眼），为6000只牲畜解决饮水问题。                                                                                               
资产归村集体所有，为26户建档立卡贫困户完善标准化养殖小区，通过发展畜牧产业增收致富。
12.项目前期费3.8万元。</t>
    </r>
  </si>
  <si>
    <r>
      <rPr>
        <sz val="12"/>
        <rFont val="方正黑体_GBK"/>
        <charset val="134"/>
      </rPr>
      <t>为该养殖小区</t>
    </r>
    <r>
      <rPr>
        <sz val="12"/>
        <rFont val="方正黑体_GBK"/>
        <charset val="134"/>
      </rPr>
      <t>26</t>
    </r>
    <r>
      <rPr>
        <sz val="12"/>
        <rFont val="方正黑体_GBK"/>
        <charset val="134"/>
      </rPr>
      <t>户贫困户做好标准化养殖服务，带动</t>
    </r>
    <r>
      <rPr>
        <sz val="12"/>
        <rFont val="方正黑体_GBK"/>
        <charset val="134"/>
      </rPr>
      <t>26</t>
    </r>
    <r>
      <rPr>
        <sz val="12"/>
        <rFont val="方正黑体_GBK"/>
        <charset val="134"/>
      </rPr>
      <t>户贫困户增收致富，完善四号标准化养殖小区消毒室、消毒池、药浴池、堆粪场等</t>
    </r>
    <r>
      <rPr>
        <sz val="12"/>
        <rFont val="方正黑体_GBK"/>
        <charset val="134"/>
      </rPr>
      <t>13</t>
    </r>
    <r>
      <rPr>
        <sz val="12"/>
        <rFont val="方正黑体_GBK"/>
        <charset val="134"/>
      </rPr>
      <t>项等基础设施建设。</t>
    </r>
  </si>
  <si>
    <t>停车区、服务区建设</t>
  </si>
  <si>
    <r>
      <rPr>
        <sz val="12"/>
        <rFont val="方正黑体_GBK"/>
        <charset val="134"/>
      </rPr>
      <t>其他</t>
    </r>
    <r>
      <rPr>
        <sz val="12"/>
        <rFont val="方正黑体_GBK"/>
        <charset val="134"/>
      </rPr>
      <t>-</t>
    </r>
    <r>
      <rPr>
        <sz val="12"/>
        <rFont val="方正黑体_GBK"/>
        <charset val="134"/>
      </rPr>
      <t>资产扶贫收益</t>
    </r>
  </si>
  <si>
    <t>奥依亚依拉克镇苏塘村、布古纳村、色日克阔勒村、阿尔帕村、奥依亚依拉克村</t>
  </si>
  <si>
    <r>
      <rPr>
        <sz val="12"/>
        <rFont val="方正黑体_GBK"/>
        <charset val="134"/>
      </rPr>
      <t>新建扩展奥依亚依拉克镇临近</t>
    </r>
    <r>
      <rPr>
        <sz val="12"/>
        <rFont val="方正黑体_GBK"/>
        <charset val="134"/>
      </rPr>
      <t>G315</t>
    </r>
    <r>
      <rPr>
        <sz val="12"/>
        <rFont val="方正黑体_GBK"/>
        <charset val="134"/>
      </rPr>
      <t>国道边停车区、服务区建设项目，</t>
    </r>
    <r>
      <rPr>
        <sz val="12"/>
        <rFont val="方正黑体_GBK"/>
        <charset val="134"/>
      </rPr>
      <t>1</t>
    </r>
    <r>
      <rPr>
        <sz val="12"/>
        <rFont val="方正黑体_GBK"/>
        <charset val="134"/>
      </rPr>
      <t>、新建砖混结构门面房</t>
    </r>
    <r>
      <rPr>
        <sz val="12"/>
        <rFont val="方正黑体_GBK"/>
        <charset val="134"/>
      </rPr>
      <t>1000</t>
    </r>
    <r>
      <rPr>
        <sz val="12"/>
        <rFont val="方正黑体_GBK"/>
        <charset val="134"/>
      </rPr>
      <t>㎡，共</t>
    </r>
    <r>
      <rPr>
        <sz val="12"/>
        <rFont val="方正黑体_GBK"/>
        <charset val="134"/>
      </rPr>
      <t>20</t>
    </r>
    <r>
      <rPr>
        <sz val="12"/>
        <rFont val="方正黑体_GBK"/>
        <charset val="134"/>
      </rPr>
      <t>间，每间</t>
    </r>
    <r>
      <rPr>
        <sz val="12"/>
        <rFont val="方正黑体_GBK"/>
        <charset val="134"/>
      </rPr>
      <t>50</t>
    </r>
    <r>
      <rPr>
        <sz val="12"/>
        <rFont val="方正黑体_GBK"/>
        <charset val="134"/>
      </rPr>
      <t>平方米，每平米</t>
    </r>
    <r>
      <rPr>
        <sz val="12"/>
        <rFont val="方正黑体_GBK"/>
        <charset val="134"/>
      </rPr>
      <t>0.2</t>
    </r>
    <r>
      <rPr>
        <sz val="12"/>
        <rFont val="方正黑体_GBK"/>
        <charset val="134"/>
      </rPr>
      <t>万元，需</t>
    </r>
    <r>
      <rPr>
        <sz val="12"/>
        <rFont val="方正黑体_GBK"/>
        <charset val="134"/>
      </rPr>
      <t>200</t>
    </r>
    <r>
      <rPr>
        <sz val="12"/>
        <rFont val="方正黑体_GBK"/>
        <charset val="134"/>
      </rPr>
      <t>万元；</t>
    </r>
    <r>
      <rPr>
        <sz val="12"/>
        <rFont val="方正黑体_GBK"/>
        <charset val="134"/>
      </rPr>
      <t>2</t>
    </r>
    <r>
      <rPr>
        <sz val="12"/>
        <rFont val="方正黑体_GBK"/>
        <charset val="134"/>
      </rPr>
      <t>、整修</t>
    </r>
    <r>
      <rPr>
        <sz val="12"/>
        <rFont val="方正黑体_GBK"/>
        <charset val="134"/>
      </rPr>
      <t>3000</t>
    </r>
    <r>
      <rPr>
        <sz val="12"/>
        <rFont val="方正黑体_GBK"/>
        <charset val="134"/>
      </rPr>
      <t>㎡地坪，每平米</t>
    </r>
    <r>
      <rPr>
        <sz val="12"/>
        <rFont val="方正黑体_GBK"/>
        <charset val="134"/>
      </rPr>
      <t>0.015</t>
    </r>
    <r>
      <rPr>
        <sz val="12"/>
        <rFont val="方正黑体_GBK"/>
        <charset val="134"/>
      </rPr>
      <t>万元，需</t>
    </r>
    <r>
      <rPr>
        <sz val="12"/>
        <rFont val="方正黑体_GBK"/>
        <charset val="134"/>
      </rPr>
      <t>45</t>
    </r>
    <r>
      <rPr>
        <sz val="12"/>
        <rFont val="方正黑体_GBK"/>
        <charset val="134"/>
      </rPr>
      <t>万元；</t>
    </r>
    <r>
      <rPr>
        <sz val="12"/>
        <rFont val="方正黑体_GBK"/>
        <charset val="134"/>
      </rPr>
      <t>3</t>
    </r>
    <r>
      <rPr>
        <sz val="12"/>
        <rFont val="方正黑体_GBK"/>
        <charset val="134"/>
      </rPr>
      <t>、供排水、供电附属配套设施铺设主管道（供水</t>
    </r>
    <r>
      <rPr>
        <sz val="12"/>
        <rFont val="方正黑体_GBK"/>
        <charset val="134"/>
      </rPr>
      <t>PE</t>
    </r>
    <r>
      <rPr>
        <sz val="12"/>
        <rFont val="方正黑体_GBK"/>
        <charset val="134"/>
      </rPr>
      <t>管</t>
    </r>
    <r>
      <rPr>
        <sz val="12"/>
        <rFont val="方正黑体_GBK"/>
        <charset val="134"/>
      </rPr>
      <t>Φ110</t>
    </r>
    <r>
      <rPr>
        <sz val="12"/>
        <rFont val="方正黑体_GBK"/>
        <charset val="134"/>
      </rPr>
      <t>管，</t>
    </r>
    <r>
      <rPr>
        <sz val="12"/>
        <rFont val="方正黑体_GBK"/>
        <charset val="134"/>
      </rPr>
      <t>0.8Mpa</t>
    </r>
    <r>
      <rPr>
        <sz val="12"/>
        <rFont val="方正黑体_GBK"/>
        <charset val="134"/>
      </rPr>
      <t>）</t>
    </r>
    <r>
      <rPr>
        <sz val="12"/>
        <rFont val="方正黑体_GBK"/>
        <charset val="134"/>
      </rPr>
      <t>600</t>
    </r>
    <r>
      <rPr>
        <sz val="12"/>
        <rFont val="方正黑体_GBK"/>
        <charset val="134"/>
      </rPr>
      <t>米，每米</t>
    </r>
    <r>
      <rPr>
        <sz val="12"/>
        <rFont val="方正黑体_GBK"/>
        <charset val="134"/>
      </rPr>
      <t>60</t>
    </r>
    <r>
      <rPr>
        <sz val="12"/>
        <rFont val="方正黑体_GBK"/>
        <charset val="134"/>
      </rPr>
      <t>元、支管道（</t>
    </r>
    <r>
      <rPr>
        <sz val="12"/>
        <rFont val="方正黑体_GBK"/>
        <charset val="134"/>
      </rPr>
      <t>PE</t>
    </r>
    <r>
      <rPr>
        <sz val="12"/>
        <rFont val="方正黑体_GBK"/>
        <charset val="134"/>
      </rPr>
      <t>管</t>
    </r>
    <r>
      <rPr>
        <sz val="12"/>
        <rFont val="方正黑体_GBK"/>
        <charset val="134"/>
      </rPr>
      <t>Φ32</t>
    </r>
    <r>
      <rPr>
        <sz val="12"/>
        <rFont val="方正黑体_GBK"/>
        <charset val="134"/>
      </rPr>
      <t>管，</t>
    </r>
    <r>
      <rPr>
        <sz val="12"/>
        <rFont val="方正黑体_GBK"/>
        <charset val="134"/>
      </rPr>
      <t>0.8Mpa</t>
    </r>
    <r>
      <rPr>
        <sz val="12"/>
        <rFont val="方正黑体_GBK"/>
        <charset val="134"/>
      </rPr>
      <t>）</t>
    </r>
    <r>
      <rPr>
        <sz val="12"/>
        <rFont val="方正黑体_GBK"/>
        <charset val="134"/>
      </rPr>
      <t>500</t>
    </r>
    <r>
      <rPr>
        <sz val="12"/>
        <rFont val="方正黑体_GBK"/>
        <charset val="134"/>
      </rPr>
      <t>米，每米</t>
    </r>
    <r>
      <rPr>
        <sz val="12"/>
        <rFont val="方正黑体_GBK"/>
        <charset val="134"/>
      </rPr>
      <t>25</t>
    </r>
    <r>
      <rPr>
        <sz val="12"/>
        <rFont val="方正黑体_GBK"/>
        <charset val="134"/>
      </rPr>
      <t>元，检查窨井</t>
    </r>
    <r>
      <rPr>
        <sz val="12"/>
        <rFont val="方正黑体_GBK"/>
        <charset val="134"/>
      </rPr>
      <t>10</t>
    </r>
    <r>
      <rPr>
        <sz val="12"/>
        <rFont val="方正黑体_GBK"/>
        <charset val="134"/>
      </rPr>
      <t>个，排水管道</t>
    </r>
    <r>
      <rPr>
        <sz val="12"/>
        <rFont val="方正黑体_GBK"/>
        <charset val="134"/>
      </rPr>
      <t>Φ110</t>
    </r>
    <r>
      <rPr>
        <sz val="12"/>
        <rFont val="方正黑体_GBK"/>
        <charset val="134"/>
      </rPr>
      <t>管</t>
    </r>
    <r>
      <rPr>
        <sz val="12"/>
        <rFont val="方正黑体_GBK"/>
        <charset val="134"/>
      </rPr>
      <t>600</t>
    </r>
    <r>
      <rPr>
        <sz val="12"/>
        <rFont val="方正黑体_GBK"/>
        <charset val="134"/>
      </rPr>
      <t>米，检查窨井</t>
    </r>
    <r>
      <rPr>
        <sz val="12"/>
        <rFont val="方正黑体_GBK"/>
        <charset val="134"/>
      </rPr>
      <t>12</t>
    </r>
    <r>
      <rPr>
        <sz val="12"/>
        <rFont val="方正黑体_GBK"/>
        <charset val="134"/>
      </rPr>
      <t>个，线杆、箱变需资金</t>
    </r>
    <r>
      <rPr>
        <sz val="12"/>
        <rFont val="方正黑体_GBK"/>
        <charset val="134"/>
      </rPr>
      <t>20</t>
    </r>
    <r>
      <rPr>
        <sz val="12"/>
        <rFont val="方正黑体_GBK"/>
        <charset val="134"/>
      </rPr>
      <t>万元。</t>
    </r>
    <r>
      <rPr>
        <sz val="12"/>
        <rFont val="方正黑体_GBK"/>
        <charset val="134"/>
      </rPr>
      <t>4</t>
    </r>
    <r>
      <rPr>
        <sz val="12"/>
        <rFont val="方正黑体_GBK"/>
        <charset val="134"/>
      </rPr>
      <t>、项目前期费</t>
    </r>
    <r>
      <rPr>
        <sz val="12"/>
        <rFont val="方正黑体_GBK"/>
        <charset val="134"/>
      </rPr>
      <t>8.9</t>
    </r>
    <r>
      <rPr>
        <sz val="12"/>
        <rFont val="方正黑体_GBK"/>
        <charset val="134"/>
      </rPr>
      <t>万元。共计</t>
    </r>
    <r>
      <rPr>
        <sz val="12"/>
        <rFont val="方正黑体_GBK"/>
        <charset val="134"/>
      </rPr>
      <t>273.9</t>
    </r>
    <r>
      <rPr>
        <sz val="12"/>
        <rFont val="方正黑体_GBK"/>
        <charset val="134"/>
      </rPr>
      <t>万元；对外出租，若有贫困户租赁商铺，按照比例优惠租金三年，其余租赁各项收入归各村集体经济所有。产权属于各村集体所有，每个村各分配</t>
    </r>
    <r>
      <rPr>
        <sz val="12"/>
        <rFont val="方正黑体_GBK"/>
        <charset val="134"/>
      </rPr>
      <t>5</t>
    </r>
    <r>
      <rPr>
        <sz val="12"/>
        <rFont val="方正黑体_GBK"/>
        <charset val="134"/>
      </rPr>
      <t>间，村委会统一管理。</t>
    </r>
  </si>
  <si>
    <r>
      <rPr>
        <sz val="12"/>
        <rFont val="方正黑体_GBK"/>
        <charset val="134"/>
      </rPr>
      <t>预计年收入</t>
    </r>
    <r>
      <rPr>
        <sz val="12"/>
        <rFont val="方正黑体_GBK"/>
        <charset val="134"/>
      </rPr>
      <t>15</t>
    </r>
    <r>
      <rPr>
        <sz val="12"/>
        <rFont val="方正黑体_GBK"/>
        <charset val="134"/>
      </rPr>
      <t>万元，租赁金不低于投入资金的</t>
    </r>
    <r>
      <rPr>
        <sz val="12"/>
        <rFont val="方正黑体_GBK"/>
        <charset val="134"/>
      </rPr>
      <t>10%</t>
    </r>
    <r>
      <rPr>
        <sz val="12"/>
        <rFont val="方正黑体_GBK"/>
        <charset val="134"/>
      </rPr>
      <t>比例平均分配给全镇</t>
    </r>
    <r>
      <rPr>
        <sz val="12"/>
        <rFont val="方正黑体_GBK"/>
        <charset val="134"/>
      </rPr>
      <t>377</t>
    </r>
    <r>
      <rPr>
        <sz val="12"/>
        <rFont val="方正黑体_GBK"/>
        <charset val="134"/>
      </rPr>
      <t>户贫困户，分红三年。改变停车区、服务区脏乱差、车辆乱停乱放的不良现象，将来往车辆及镇机械车辆集中停放</t>
    </r>
  </si>
  <si>
    <t>庭院经济建设</t>
  </si>
  <si>
    <r>
      <rPr>
        <sz val="12"/>
        <rFont val="方正黑体_GBK"/>
        <charset val="134"/>
      </rPr>
      <t>庭院经济奖补建设项目（贫困户）。项目建设内容：该项目总投资</t>
    </r>
    <r>
      <rPr>
        <sz val="12"/>
        <rFont val="方正黑体_GBK"/>
        <charset val="134"/>
      </rPr>
      <t>20.86</t>
    </r>
    <r>
      <rPr>
        <sz val="12"/>
        <rFont val="方正黑体_GBK"/>
        <charset val="134"/>
      </rPr>
      <t>万元。项目惠及本镇</t>
    </r>
    <r>
      <rPr>
        <sz val="12"/>
        <rFont val="方正黑体_GBK"/>
        <charset val="134"/>
      </rPr>
      <t>234</t>
    </r>
    <r>
      <rPr>
        <sz val="12"/>
        <rFont val="方正黑体_GBK"/>
        <charset val="134"/>
      </rPr>
      <t>户，按照庭院干净整齐标准验收合格的建档立卡贫困户庭院经济奖补建设，补助户数以实际验收为主。</t>
    </r>
    <r>
      <rPr>
        <sz val="12"/>
        <rFont val="方正黑体_GBK"/>
        <charset val="134"/>
      </rPr>
      <t xml:space="preserve">                                                                                                                             1</t>
    </r>
    <r>
      <rPr>
        <sz val="12"/>
        <rFont val="方正黑体_GBK"/>
        <charset val="134"/>
      </rPr>
      <t>、在庭院内合理布局种植</t>
    </r>
    <r>
      <rPr>
        <sz val="12"/>
        <rFont val="方正黑体_GBK"/>
        <charset val="134"/>
      </rPr>
      <t>4</t>
    </r>
    <r>
      <rPr>
        <sz val="12"/>
        <rFont val="方正黑体_GBK"/>
        <charset val="134"/>
      </rPr>
      <t>棵以上果树（杏、药桑、李子、苹果等），每户以奖代补</t>
    </r>
    <r>
      <rPr>
        <sz val="12"/>
        <rFont val="方正黑体_GBK"/>
        <charset val="134"/>
      </rPr>
      <t>100</t>
    </r>
    <r>
      <rPr>
        <sz val="12"/>
        <rFont val="方正黑体_GBK"/>
        <charset val="134"/>
      </rPr>
      <t>元；</t>
    </r>
    <r>
      <rPr>
        <sz val="12"/>
        <rFont val="方正黑体_GBK"/>
        <charset val="134"/>
      </rPr>
      <t>60</t>
    </r>
    <r>
      <rPr>
        <sz val="12"/>
        <rFont val="方正黑体_GBK"/>
        <charset val="134"/>
      </rPr>
      <t>户、需要资金</t>
    </r>
    <r>
      <rPr>
        <sz val="12"/>
        <rFont val="方正黑体_GBK"/>
        <charset val="134"/>
      </rPr>
      <t>0.6</t>
    </r>
    <r>
      <rPr>
        <sz val="12"/>
        <rFont val="方正黑体_GBK"/>
        <charset val="134"/>
      </rPr>
      <t>万元。</t>
    </r>
    <r>
      <rPr>
        <sz val="12"/>
        <rFont val="方正黑体_GBK"/>
        <charset val="134"/>
      </rPr>
      <t xml:space="preserve">
2</t>
    </r>
    <r>
      <rPr>
        <sz val="12"/>
        <rFont val="方正黑体_GBK"/>
        <charset val="134"/>
      </rPr>
      <t>、庭院内养殖区，用铁网、砖木等圈围出一个禽舍，每户以奖代补</t>
    </r>
    <r>
      <rPr>
        <sz val="12"/>
        <rFont val="方正黑体_GBK"/>
        <charset val="134"/>
      </rPr>
      <t>300</t>
    </r>
    <r>
      <rPr>
        <sz val="12"/>
        <rFont val="方正黑体_GBK"/>
        <charset val="134"/>
      </rPr>
      <t>元；</t>
    </r>
    <r>
      <rPr>
        <sz val="12"/>
        <rFont val="方正黑体_GBK"/>
        <charset val="134"/>
      </rPr>
      <t>80</t>
    </r>
    <r>
      <rPr>
        <sz val="12"/>
        <rFont val="方正黑体_GBK"/>
        <charset val="134"/>
      </rPr>
      <t>户、需要资金</t>
    </r>
    <r>
      <rPr>
        <sz val="12"/>
        <rFont val="方正黑体_GBK"/>
        <charset val="134"/>
      </rPr>
      <t>2.4</t>
    </r>
    <r>
      <rPr>
        <sz val="12"/>
        <rFont val="方正黑体_GBK"/>
        <charset val="134"/>
      </rPr>
      <t>万元。</t>
    </r>
    <r>
      <rPr>
        <sz val="12"/>
        <rFont val="方正黑体_GBK"/>
        <charset val="134"/>
      </rPr>
      <t xml:space="preserve">
3</t>
    </r>
    <r>
      <rPr>
        <sz val="12"/>
        <rFont val="方正黑体_GBK"/>
        <charset val="134"/>
      </rPr>
      <t>、用砖、土坯、木头栅栏等修建完成院墙建设，每户以奖代补</t>
    </r>
    <r>
      <rPr>
        <sz val="12"/>
        <rFont val="方正黑体_GBK"/>
        <charset val="134"/>
      </rPr>
      <t>1000</t>
    </r>
    <r>
      <rPr>
        <sz val="12"/>
        <rFont val="方正黑体_GBK"/>
        <charset val="134"/>
      </rPr>
      <t>元；</t>
    </r>
    <r>
      <rPr>
        <sz val="12"/>
        <rFont val="方正黑体_GBK"/>
        <charset val="134"/>
      </rPr>
      <t>64</t>
    </r>
    <r>
      <rPr>
        <sz val="12"/>
        <rFont val="方正黑体_GBK"/>
        <charset val="134"/>
      </rPr>
      <t>户、需要资金</t>
    </r>
    <r>
      <rPr>
        <sz val="12"/>
        <rFont val="方正黑体_GBK"/>
        <charset val="134"/>
      </rPr>
      <t>6.4</t>
    </r>
    <r>
      <rPr>
        <sz val="12"/>
        <rFont val="方正黑体_GBK"/>
        <charset val="134"/>
      </rPr>
      <t>万元。</t>
    </r>
    <r>
      <rPr>
        <sz val="12"/>
        <rFont val="方正黑体_GBK"/>
        <charset val="134"/>
      </rPr>
      <t xml:space="preserve">
4</t>
    </r>
    <r>
      <rPr>
        <sz val="12"/>
        <rFont val="方正黑体_GBK"/>
        <charset val="134"/>
      </rPr>
      <t>、住房门厅前压实平整，用砖、栅栏等隔离成小分区的每户以奖代补</t>
    </r>
    <r>
      <rPr>
        <sz val="12"/>
        <rFont val="方正黑体_GBK"/>
        <charset val="134"/>
      </rPr>
      <t>300</t>
    </r>
    <r>
      <rPr>
        <sz val="12"/>
        <rFont val="方正黑体_GBK"/>
        <charset val="134"/>
      </rPr>
      <t>元；</t>
    </r>
    <r>
      <rPr>
        <sz val="12"/>
        <rFont val="方正黑体_GBK"/>
        <charset val="134"/>
      </rPr>
      <t>234</t>
    </r>
    <r>
      <rPr>
        <sz val="12"/>
        <rFont val="方正黑体_GBK"/>
        <charset val="134"/>
      </rPr>
      <t>户、需要资金</t>
    </r>
    <r>
      <rPr>
        <sz val="12"/>
        <rFont val="方正黑体_GBK"/>
        <charset val="134"/>
      </rPr>
      <t>7.02</t>
    </r>
    <r>
      <rPr>
        <sz val="12"/>
        <rFont val="方正黑体_GBK"/>
        <charset val="134"/>
      </rPr>
      <t>万元。</t>
    </r>
    <r>
      <rPr>
        <sz val="12"/>
        <rFont val="方正黑体_GBK"/>
        <charset val="134"/>
      </rPr>
      <t xml:space="preserve">
5</t>
    </r>
    <r>
      <rPr>
        <sz val="12"/>
        <rFont val="方正黑体_GBK"/>
        <charset val="134"/>
      </rPr>
      <t>、种植葡萄生长需要的葡萄架（木制葡萄架或水泥柱子和铁丝，高</t>
    </r>
    <r>
      <rPr>
        <sz val="12"/>
        <rFont val="方正黑体_GBK"/>
        <charset val="134"/>
      </rPr>
      <t>2.5</t>
    </r>
    <r>
      <rPr>
        <sz val="12"/>
        <rFont val="方正黑体_GBK"/>
        <charset val="134"/>
      </rPr>
      <t>米），每户以奖代补</t>
    </r>
    <r>
      <rPr>
        <sz val="12"/>
        <rFont val="方正黑体_GBK"/>
        <charset val="134"/>
      </rPr>
      <t>400</t>
    </r>
    <r>
      <rPr>
        <sz val="12"/>
        <rFont val="方正黑体_GBK"/>
        <charset val="134"/>
      </rPr>
      <t>元；</t>
    </r>
    <r>
      <rPr>
        <sz val="12"/>
        <rFont val="方正黑体_GBK"/>
        <charset val="134"/>
      </rPr>
      <t>94</t>
    </r>
    <r>
      <rPr>
        <sz val="12"/>
        <rFont val="方正黑体_GBK"/>
        <charset val="134"/>
      </rPr>
      <t>户、需要资金</t>
    </r>
    <r>
      <rPr>
        <sz val="12"/>
        <rFont val="方正黑体_GBK"/>
        <charset val="134"/>
      </rPr>
      <t>3.76</t>
    </r>
    <r>
      <rPr>
        <sz val="12"/>
        <rFont val="方正黑体_GBK"/>
        <charset val="134"/>
      </rPr>
      <t>万元。</t>
    </r>
    <r>
      <rPr>
        <sz val="12"/>
        <rFont val="方正黑体_GBK"/>
        <charset val="134"/>
      </rPr>
      <t xml:space="preserve">
6</t>
    </r>
    <r>
      <rPr>
        <sz val="12"/>
        <rFont val="方正黑体_GBK"/>
        <charset val="134"/>
      </rPr>
      <t>、按照规划布局在庭院内平整出一块蔬菜种植地，四边整齐，起垄四个以上准备种植果菜、一块平地准备种植叶菜，每户以奖代补</t>
    </r>
    <r>
      <rPr>
        <sz val="12"/>
        <rFont val="方正黑体_GBK"/>
        <charset val="134"/>
      </rPr>
      <t>400</t>
    </r>
    <r>
      <rPr>
        <sz val="12"/>
        <rFont val="方正黑体_GBK"/>
        <charset val="134"/>
      </rPr>
      <t>元；</t>
    </r>
    <r>
      <rPr>
        <sz val="12"/>
        <rFont val="方正黑体_GBK"/>
        <charset val="134"/>
      </rPr>
      <t>17</t>
    </r>
    <r>
      <rPr>
        <sz val="12"/>
        <rFont val="方正黑体_GBK"/>
        <charset val="134"/>
      </rPr>
      <t>户、需要资金</t>
    </r>
    <r>
      <rPr>
        <sz val="12"/>
        <rFont val="方正黑体_GBK"/>
        <charset val="134"/>
      </rPr>
      <t>0.68</t>
    </r>
    <r>
      <rPr>
        <sz val="12"/>
        <rFont val="方正黑体_GBK"/>
        <charset val="134"/>
      </rPr>
      <t>万元。</t>
    </r>
  </si>
  <si>
    <r>
      <rPr>
        <sz val="12"/>
        <rFont val="方正黑体_GBK"/>
        <charset val="134"/>
      </rPr>
      <t>通过该项目的实施，可以合理划分生活区、种植区、养殖区、杂物堆放区，完善庭院干净整齐标准，推动农业和农村经济的发展，推动</t>
    </r>
    <r>
      <rPr>
        <sz val="12"/>
        <rFont val="方正黑体_GBK"/>
        <charset val="134"/>
      </rPr>
      <t>234</t>
    </r>
    <r>
      <rPr>
        <sz val="12"/>
        <rFont val="方正黑体_GBK"/>
        <charset val="134"/>
      </rPr>
      <t>户受益户发展环境建设，每户降低成本</t>
    </r>
    <r>
      <rPr>
        <sz val="12"/>
        <rFont val="方正黑体_GBK"/>
        <charset val="134"/>
      </rPr>
      <t>200</t>
    </r>
    <r>
      <rPr>
        <sz val="12"/>
        <rFont val="方正黑体_GBK"/>
        <charset val="134"/>
      </rPr>
      <t>元左右。</t>
    </r>
  </si>
  <si>
    <t>巴格艾日克乡</t>
  </si>
  <si>
    <r>
      <rPr>
        <sz val="12"/>
        <rFont val="方正黑体_GBK"/>
        <charset val="134"/>
      </rPr>
      <t>全乡红枣地，安装太阳能防虫灯，每盏</t>
    </r>
    <r>
      <rPr>
        <sz val="12"/>
        <rFont val="方正黑体_GBK"/>
        <charset val="134"/>
      </rPr>
      <t>1700</t>
    </r>
    <r>
      <rPr>
        <sz val="12"/>
        <rFont val="方正黑体_GBK"/>
        <charset val="134"/>
      </rPr>
      <t>元，每盏可以管理</t>
    </r>
    <r>
      <rPr>
        <sz val="12"/>
        <rFont val="方正黑体_GBK"/>
        <charset val="134"/>
      </rPr>
      <t>15</t>
    </r>
    <r>
      <rPr>
        <sz val="12"/>
        <rFont val="方正黑体_GBK"/>
        <charset val="134"/>
      </rPr>
      <t>亩红枣地，需</t>
    </r>
    <r>
      <rPr>
        <sz val="12"/>
        <rFont val="方正黑体_GBK"/>
        <charset val="134"/>
      </rPr>
      <t>624</t>
    </r>
    <r>
      <rPr>
        <sz val="12"/>
        <rFont val="方正黑体_GBK"/>
        <charset val="134"/>
      </rPr>
      <t>盏，需</t>
    </r>
    <r>
      <rPr>
        <sz val="12"/>
        <rFont val="方正黑体_GBK"/>
        <charset val="134"/>
      </rPr>
      <t>106.08</t>
    </r>
    <r>
      <rPr>
        <sz val="12"/>
        <rFont val="方正黑体_GBK"/>
        <charset val="134"/>
      </rPr>
      <t>万元。（参数：</t>
    </r>
    <r>
      <rPr>
        <sz val="12"/>
        <rFont val="方正黑体_GBK"/>
        <charset val="134"/>
      </rPr>
      <t>1</t>
    </r>
    <r>
      <rPr>
        <sz val="12"/>
        <rFont val="方正黑体_GBK"/>
        <charset val="134"/>
      </rPr>
      <t>、提供杀虫灯符合</t>
    </r>
    <r>
      <rPr>
        <sz val="12"/>
        <rFont val="方正黑体_GBK"/>
        <charset val="134"/>
      </rPr>
      <t>GB/T 24689.2-2017</t>
    </r>
    <r>
      <rPr>
        <sz val="12"/>
        <rFont val="方正黑体_GBK"/>
        <charset val="134"/>
      </rPr>
      <t>植物保护机械杀虫灯标准检验报告（新国标标准）、诱集光源波长：</t>
    </r>
    <r>
      <rPr>
        <sz val="12"/>
        <rFont val="方正黑体_GBK"/>
        <charset val="134"/>
      </rPr>
      <t>365nm</t>
    </r>
    <r>
      <rPr>
        <sz val="12"/>
        <rFont val="方正黑体_GBK"/>
        <charset val="134"/>
      </rPr>
      <t>；</t>
    </r>
    <r>
      <rPr>
        <sz val="12"/>
        <rFont val="方正黑体_GBK"/>
        <charset val="134"/>
      </rPr>
      <t>2</t>
    </r>
    <r>
      <rPr>
        <sz val="12"/>
        <rFont val="方正黑体_GBK"/>
        <charset val="134"/>
      </rPr>
      <t>、不锈钢灯杆，高度≧</t>
    </r>
    <r>
      <rPr>
        <sz val="12"/>
        <rFont val="方正黑体_GBK"/>
        <charset val="134"/>
      </rPr>
      <t>2.8m</t>
    </r>
    <r>
      <rPr>
        <sz val="12"/>
        <rFont val="方正黑体_GBK"/>
        <charset val="134"/>
      </rPr>
      <t>，直径≧</t>
    </r>
    <r>
      <rPr>
        <sz val="12"/>
        <rFont val="方正黑体_GBK"/>
        <charset val="134"/>
      </rPr>
      <t>60mm;3</t>
    </r>
    <r>
      <rPr>
        <sz val="12"/>
        <rFont val="方正黑体_GBK"/>
        <charset val="134"/>
      </rPr>
      <t>、诱虫灯管：频振灯管（</t>
    </r>
    <r>
      <rPr>
        <sz val="12"/>
        <rFont val="方正黑体_GBK"/>
        <charset val="134"/>
      </rPr>
      <t>365-680nm),</t>
    </r>
    <r>
      <rPr>
        <sz val="12"/>
        <rFont val="方正黑体_GBK"/>
        <charset val="134"/>
      </rPr>
      <t>使用寿命</t>
    </r>
    <r>
      <rPr>
        <sz val="12"/>
        <rFont val="方正黑体_GBK"/>
        <charset val="134"/>
      </rPr>
      <t xml:space="preserve"> </t>
    </r>
    <r>
      <rPr>
        <sz val="12"/>
        <rFont val="方正黑体_GBK"/>
        <charset val="134"/>
      </rPr>
      <t>≧</t>
    </r>
    <r>
      <rPr>
        <sz val="12"/>
        <rFont val="方正黑体_GBK"/>
        <charset val="134"/>
      </rPr>
      <t>50000</t>
    </r>
    <r>
      <rPr>
        <sz val="12"/>
        <rFont val="方正黑体_GBK"/>
        <charset val="134"/>
      </rPr>
      <t>小时</t>
    </r>
    <r>
      <rPr>
        <sz val="12"/>
        <rFont val="方正黑体_GBK"/>
        <charset val="134"/>
      </rPr>
      <t xml:space="preserve">  </t>
    </r>
    <r>
      <rPr>
        <sz val="12"/>
        <rFont val="方正黑体_GBK"/>
        <charset val="134"/>
      </rPr>
      <t>撞击面积≧</t>
    </r>
    <r>
      <rPr>
        <sz val="12"/>
        <rFont val="方正黑体_GBK"/>
        <charset val="134"/>
      </rPr>
      <t>0.172p</t>
    </r>
    <r>
      <rPr>
        <sz val="12"/>
        <rFont val="方正黑体_GBK"/>
        <charset val="134"/>
      </rPr>
      <t>；</t>
    </r>
    <r>
      <rPr>
        <sz val="12"/>
        <rFont val="方正黑体_GBK"/>
        <charset val="134"/>
      </rPr>
      <t>4</t>
    </r>
    <r>
      <rPr>
        <sz val="12"/>
        <rFont val="方正黑体_GBK"/>
        <charset val="134"/>
      </rPr>
      <t>、高低温试验：能在</t>
    </r>
    <r>
      <rPr>
        <sz val="12"/>
        <rFont val="方正黑体_GBK"/>
        <charset val="134"/>
      </rPr>
      <t>70</t>
    </r>
    <r>
      <rPr>
        <sz val="12"/>
        <rFont val="方正黑体_GBK"/>
        <charset val="134"/>
      </rPr>
      <t>℃环境下存放后，不影响正常工作；应在</t>
    </r>
    <r>
      <rPr>
        <sz val="12"/>
        <rFont val="方正黑体_GBK"/>
        <charset val="134"/>
      </rPr>
      <t>-40</t>
    </r>
    <r>
      <rPr>
        <sz val="12"/>
        <rFont val="方正黑体_GBK"/>
        <charset val="134"/>
      </rPr>
      <t>℃环境下存放后，不影响正常工作。</t>
    </r>
    <r>
      <rPr>
        <sz val="12"/>
        <rFont val="方正黑体_GBK"/>
        <charset val="134"/>
      </rPr>
      <t>5</t>
    </r>
    <r>
      <rPr>
        <sz val="12"/>
        <rFont val="方正黑体_GBK"/>
        <charset val="134"/>
      </rPr>
      <t>、太阳能板≧</t>
    </r>
    <r>
      <rPr>
        <sz val="12"/>
        <rFont val="方正黑体_GBK"/>
        <charset val="134"/>
      </rPr>
      <t xml:space="preserve">40W   </t>
    </r>
    <r>
      <rPr>
        <sz val="12"/>
        <rFont val="方正黑体_GBK"/>
        <charset val="134"/>
      </rPr>
      <t>锂电池≧</t>
    </r>
    <r>
      <rPr>
        <sz val="12"/>
        <rFont val="方正黑体_GBK"/>
        <charset val="134"/>
      </rPr>
      <t>20AH</t>
    </r>
    <r>
      <rPr>
        <sz val="12"/>
        <rFont val="方正黑体_GBK"/>
        <charset val="134"/>
      </rPr>
      <t>）</t>
    </r>
    <r>
      <rPr>
        <sz val="12"/>
        <rFont val="方正黑体_GBK"/>
        <charset val="134"/>
      </rPr>
      <t xml:space="preserve">
</t>
    </r>
    <r>
      <rPr>
        <sz val="12"/>
        <rFont val="方正黑体_GBK"/>
        <charset val="134"/>
      </rPr>
      <t>阿其玛艾日克村</t>
    </r>
    <r>
      <rPr>
        <sz val="12"/>
        <rFont val="方正黑体_GBK"/>
        <charset val="134"/>
      </rPr>
      <t>18</t>
    </r>
    <r>
      <rPr>
        <sz val="12"/>
        <rFont val="方正黑体_GBK"/>
        <charset val="134"/>
      </rPr>
      <t>个条田共计</t>
    </r>
    <r>
      <rPr>
        <sz val="12"/>
        <rFont val="方正黑体_GBK"/>
        <charset val="134"/>
      </rPr>
      <t>1957.3</t>
    </r>
    <r>
      <rPr>
        <sz val="12"/>
        <rFont val="方正黑体_GBK"/>
        <charset val="134"/>
      </rPr>
      <t>亩。安装太阳能防虫灯，每盏可以管理</t>
    </r>
    <r>
      <rPr>
        <sz val="12"/>
        <rFont val="方正黑体_GBK"/>
        <charset val="134"/>
      </rPr>
      <t>15</t>
    </r>
    <r>
      <rPr>
        <sz val="12"/>
        <rFont val="方正黑体_GBK"/>
        <charset val="134"/>
      </rPr>
      <t>亩红枣地，需</t>
    </r>
    <r>
      <rPr>
        <sz val="12"/>
        <rFont val="方正黑体_GBK"/>
        <charset val="134"/>
      </rPr>
      <t>130</t>
    </r>
    <r>
      <rPr>
        <sz val="12"/>
        <rFont val="方正黑体_GBK"/>
        <charset val="134"/>
      </rPr>
      <t>盏，需</t>
    </r>
    <r>
      <rPr>
        <sz val="12"/>
        <rFont val="方正黑体_GBK"/>
        <charset val="134"/>
      </rPr>
      <t>22.1</t>
    </r>
    <r>
      <rPr>
        <sz val="12"/>
        <rFont val="方正黑体_GBK"/>
        <charset val="134"/>
      </rPr>
      <t>元。</t>
    </r>
    <r>
      <rPr>
        <sz val="12"/>
        <rFont val="方正黑体_GBK"/>
        <charset val="134"/>
      </rPr>
      <t xml:space="preserve">
</t>
    </r>
    <r>
      <rPr>
        <sz val="12"/>
        <rFont val="方正黑体_GBK"/>
        <charset val="134"/>
      </rPr>
      <t>其盖喀什村，</t>
    </r>
    <r>
      <rPr>
        <sz val="12"/>
        <rFont val="方正黑体_GBK"/>
        <charset val="134"/>
      </rPr>
      <t>5</t>
    </r>
    <r>
      <rPr>
        <sz val="12"/>
        <rFont val="方正黑体_GBK"/>
        <charset val="134"/>
      </rPr>
      <t>个条田共计</t>
    </r>
    <r>
      <rPr>
        <sz val="12"/>
        <rFont val="方正黑体_GBK"/>
        <charset val="134"/>
      </rPr>
      <t>382</t>
    </r>
    <r>
      <rPr>
        <sz val="12"/>
        <rFont val="方正黑体_GBK"/>
        <charset val="134"/>
      </rPr>
      <t>亩。安装太阳能防虫灯，每盏可以管理</t>
    </r>
    <r>
      <rPr>
        <sz val="12"/>
        <rFont val="方正黑体_GBK"/>
        <charset val="134"/>
      </rPr>
      <t>15</t>
    </r>
    <r>
      <rPr>
        <sz val="12"/>
        <rFont val="方正黑体_GBK"/>
        <charset val="134"/>
      </rPr>
      <t>亩红枣地，需</t>
    </r>
    <r>
      <rPr>
        <sz val="12"/>
        <rFont val="方正黑体_GBK"/>
        <charset val="134"/>
      </rPr>
      <t>25</t>
    </r>
    <r>
      <rPr>
        <sz val="12"/>
        <rFont val="方正黑体_GBK"/>
        <charset val="134"/>
      </rPr>
      <t>盏，需</t>
    </r>
    <r>
      <rPr>
        <sz val="12"/>
        <rFont val="方正黑体_GBK"/>
        <charset val="134"/>
      </rPr>
      <t>4.25</t>
    </r>
    <r>
      <rPr>
        <sz val="12"/>
        <rFont val="方正黑体_GBK"/>
        <charset val="134"/>
      </rPr>
      <t>元。</t>
    </r>
    <r>
      <rPr>
        <sz val="12"/>
        <rFont val="方正黑体_GBK"/>
        <charset val="134"/>
      </rPr>
      <t xml:space="preserve">
</t>
    </r>
    <r>
      <rPr>
        <sz val="12"/>
        <rFont val="方正黑体_GBK"/>
        <charset val="134"/>
      </rPr>
      <t>巴格艾日克村，</t>
    </r>
    <r>
      <rPr>
        <sz val="12"/>
        <rFont val="方正黑体_GBK"/>
        <charset val="134"/>
      </rPr>
      <t>14</t>
    </r>
    <r>
      <rPr>
        <sz val="12"/>
        <rFont val="方正黑体_GBK"/>
        <charset val="134"/>
      </rPr>
      <t>个条田共计</t>
    </r>
    <r>
      <rPr>
        <sz val="12"/>
        <rFont val="方正黑体_GBK"/>
        <charset val="134"/>
      </rPr>
      <t>2270</t>
    </r>
    <r>
      <rPr>
        <sz val="12"/>
        <rFont val="方正黑体_GBK"/>
        <charset val="134"/>
      </rPr>
      <t>亩。安装太阳能防虫灯，每盏可以管理</t>
    </r>
    <r>
      <rPr>
        <sz val="12"/>
        <rFont val="方正黑体_GBK"/>
        <charset val="134"/>
      </rPr>
      <t>15</t>
    </r>
    <r>
      <rPr>
        <sz val="12"/>
        <rFont val="方正黑体_GBK"/>
        <charset val="134"/>
      </rPr>
      <t>亩红枣地，需</t>
    </r>
    <r>
      <rPr>
        <sz val="12"/>
        <rFont val="方正黑体_GBK"/>
        <charset val="134"/>
      </rPr>
      <t>151</t>
    </r>
    <r>
      <rPr>
        <sz val="12"/>
        <rFont val="方正黑体_GBK"/>
        <charset val="134"/>
      </rPr>
      <t>盏，需</t>
    </r>
    <r>
      <rPr>
        <sz val="12"/>
        <rFont val="方正黑体_GBK"/>
        <charset val="134"/>
      </rPr>
      <t>25.67</t>
    </r>
    <r>
      <rPr>
        <sz val="12"/>
        <rFont val="方正黑体_GBK"/>
        <charset val="134"/>
      </rPr>
      <t>元。</t>
    </r>
    <r>
      <rPr>
        <sz val="12"/>
        <rFont val="方正黑体_GBK"/>
        <charset val="134"/>
      </rPr>
      <t xml:space="preserve">
</t>
    </r>
    <r>
      <rPr>
        <sz val="12"/>
        <rFont val="方正黑体_GBK"/>
        <charset val="134"/>
      </rPr>
      <t>科台买艾日克村，</t>
    </r>
    <r>
      <rPr>
        <sz val="12"/>
        <rFont val="方正黑体_GBK"/>
        <charset val="134"/>
      </rPr>
      <t>3</t>
    </r>
    <r>
      <rPr>
        <sz val="12"/>
        <rFont val="方正黑体_GBK"/>
        <charset val="134"/>
      </rPr>
      <t>个条田共计</t>
    </r>
    <r>
      <rPr>
        <sz val="12"/>
        <rFont val="方正黑体_GBK"/>
        <charset val="134"/>
      </rPr>
      <t>447.3</t>
    </r>
    <r>
      <rPr>
        <sz val="12"/>
        <rFont val="方正黑体_GBK"/>
        <charset val="134"/>
      </rPr>
      <t>亩。安装太阳能防虫灯每盏可以管理</t>
    </r>
    <r>
      <rPr>
        <sz val="12"/>
        <rFont val="方正黑体_GBK"/>
        <charset val="134"/>
      </rPr>
      <t>15</t>
    </r>
    <r>
      <rPr>
        <sz val="12"/>
        <rFont val="方正黑体_GBK"/>
        <charset val="134"/>
      </rPr>
      <t>亩红枣地，需</t>
    </r>
    <r>
      <rPr>
        <sz val="12"/>
        <rFont val="方正黑体_GBK"/>
        <charset val="134"/>
      </rPr>
      <t>30</t>
    </r>
    <r>
      <rPr>
        <sz val="12"/>
        <rFont val="方正黑体_GBK"/>
        <charset val="134"/>
      </rPr>
      <t>盏，需</t>
    </r>
    <r>
      <rPr>
        <sz val="12"/>
        <rFont val="方正黑体_GBK"/>
        <charset val="134"/>
      </rPr>
      <t>5.1</t>
    </r>
    <r>
      <rPr>
        <sz val="12"/>
        <rFont val="方正黑体_GBK"/>
        <charset val="134"/>
      </rPr>
      <t>元。</t>
    </r>
    <r>
      <rPr>
        <sz val="12"/>
        <rFont val="方正黑体_GBK"/>
        <charset val="134"/>
      </rPr>
      <t xml:space="preserve">
</t>
    </r>
    <r>
      <rPr>
        <sz val="12"/>
        <rFont val="方正黑体_GBK"/>
        <charset val="134"/>
      </rPr>
      <t>克仁艾日克村，条田共计</t>
    </r>
    <r>
      <rPr>
        <sz val="12"/>
        <rFont val="方正黑体_GBK"/>
        <charset val="134"/>
      </rPr>
      <t>2349</t>
    </r>
    <r>
      <rPr>
        <sz val="12"/>
        <rFont val="方正黑体_GBK"/>
        <charset val="134"/>
      </rPr>
      <t>亩。安装太阳能防虫灯，每盏可以管理</t>
    </r>
    <r>
      <rPr>
        <sz val="12"/>
        <rFont val="方正黑体_GBK"/>
        <charset val="134"/>
      </rPr>
      <t>15</t>
    </r>
    <r>
      <rPr>
        <sz val="12"/>
        <rFont val="方正黑体_GBK"/>
        <charset val="134"/>
      </rPr>
      <t>亩红枣地，需</t>
    </r>
    <r>
      <rPr>
        <sz val="12"/>
        <rFont val="方正黑体_GBK"/>
        <charset val="134"/>
      </rPr>
      <t>156</t>
    </r>
    <r>
      <rPr>
        <sz val="12"/>
        <rFont val="方正黑体_GBK"/>
        <charset val="134"/>
      </rPr>
      <t>盏，需</t>
    </r>
    <r>
      <rPr>
        <sz val="12"/>
        <rFont val="方正黑体_GBK"/>
        <charset val="134"/>
      </rPr>
      <t>26.52</t>
    </r>
    <r>
      <rPr>
        <sz val="12"/>
        <rFont val="方正黑体_GBK"/>
        <charset val="134"/>
      </rPr>
      <t>元。</t>
    </r>
    <r>
      <rPr>
        <sz val="12"/>
        <rFont val="方正黑体_GBK"/>
        <charset val="134"/>
      </rPr>
      <t xml:space="preserve">
</t>
    </r>
    <r>
      <rPr>
        <sz val="12"/>
        <rFont val="方正黑体_GBK"/>
        <charset val="134"/>
      </rPr>
      <t>江大铁日木村，</t>
    </r>
    <r>
      <rPr>
        <sz val="12"/>
        <rFont val="方正黑体_GBK"/>
        <charset val="134"/>
      </rPr>
      <t>18</t>
    </r>
    <r>
      <rPr>
        <sz val="12"/>
        <rFont val="方正黑体_GBK"/>
        <charset val="134"/>
      </rPr>
      <t>个条田共计</t>
    </r>
    <r>
      <rPr>
        <sz val="12"/>
        <rFont val="方正黑体_GBK"/>
        <charset val="134"/>
      </rPr>
      <t>1980</t>
    </r>
    <r>
      <rPr>
        <sz val="12"/>
        <rFont val="方正黑体_GBK"/>
        <charset val="134"/>
      </rPr>
      <t>亩。安装太阳能防虫灯，每盏可以管理</t>
    </r>
    <r>
      <rPr>
        <sz val="12"/>
        <rFont val="方正黑体_GBK"/>
        <charset val="134"/>
      </rPr>
      <t>15</t>
    </r>
    <r>
      <rPr>
        <sz val="12"/>
        <rFont val="方正黑体_GBK"/>
        <charset val="134"/>
      </rPr>
      <t>亩红枣地，需</t>
    </r>
    <r>
      <rPr>
        <sz val="12"/>
        <rFont val="方正黑体_GBK"/>
        <charset val="134"/>
      </rPr>
      <t>132</t>
    </r>
    <r>
      <rPr>
        <sz val="12"/>
        <rFont val="方正黑体_GBK"/>
        <charset val="134"/>
      </rPr>
      <t>盏，需</t>
    </r>
    <r>
      <rPr>
        <sz val="12"/>
        <rFont val="方正黑体_GBK"/>
        <charset val="134"/>
      </rPr>
      <t>22.44</t>
    </r>
    <r>
      <rPr>
        <sz val="12"/>
        <rFont val="方正黑体_GBK"/>
        <charset val="134"/>
      </rPr>
      <t>万元。涉及贫困户家庭</t>
    </r>
    <r>
      <rPr>
        <sz val="12"/>
        <rFont val="方正黑体_GBK"/>
        <charset val="134"/>
      </rPr>
      <t>60</t>
    </r>
    <r>
      <rPr>
        <sz val="12"/>
        <rFont val="方正黑体_GBK"/>
        <charset val="134"/>
      </rPr>
      <t>户，减少家庭病虫害药物支出，每亩土地节约</t>
    </r>
    <r>
      <rPr>
        <sz val="12"/>
        <rFont val="方正黑体_GBK"/>
        <charset val="134"/>
      </rPr>
      <t>30-50</t>
    </r>
    <r>
      <rPr>
        <sz val="12"/>
        <rFont val="方正黑体_GBK"/>
        <charset val="134"/>
      </rPr>
      <t>元不等，所有资产归村委会所有，由村委会进行统一管理。</t>
    </r>
  </si>
  <si>
    <r>
      <rPr>
        <sz val="12"/>
        <rFont val="方正黑体_GBK"/>
        <charset val="134"/>
      </rPr>
      <t>。涉及贫困户家庭</t>
    </r>
    <r>
      <rPr>
        <sz val="12"/>
        <rFont val="方正黑体_GBK"/>
        <charset val="134"/>
      </rPr>
      <t>60</t>
    </r>
    <r>
      <rPr>
        <sz val="12"/>
        <rFont val="方正黑体_GBK"/>
        <charset val="134"/>
      </rPr>
      <t>户，减少家庭病虫害药物支出，每亩土地节约</t>
    </r>
    <r>
      <rPr>
        <sz val="12"/>
        <rFont val="方正黑体_GBK"/>
        <charset val="134"/>
      </rPr>
      <t>30-50</t>
    </r>
    <r>
      <rPr>
        <sz val="12"/>
        <rFont val="方正黑体_GBK"/>
        <charset val="134"/>
      </rPr>
      <t>元不等，所有资产归村委会所有，由村委会进行统一管理。</t>
    </r>
  </si>
  <si>
    <r>
      <rPr>
        <sz val="12"/>
        <rFont val="方正黑体_GBK"/>
        <charset val="134"/>
      </rPr>
      <t>卡米力江</t>
    </r>
    <r>
      <rPr>
        <sz val="12"/>
        <rFont val="方正黑体_GBK"/>
        <charset val="134"/>
      </rPr>
      <t>·</t>
    </r>
    <r>
      <rPr>
        <sz val="12"/>
        <rFont val="方正黑体_GBK"/>
        <charset val="134"/>
      </rPr>
      <t>吐尔逊</t>
    </r>
  </si>
  <si>
    <r>
      <rPr>
        <sz val="12"/>
        <rFont val="方正黑体_GBK"/>
        <charset val="134"/>
      </rPr>
      <t>巴格艾日克乡</t>
    </r>
    <r>
      <rPr>
        <sz val="12"/>
        <rFont val="方正黑体_GBK"/>
        <charset val="134"/>
      </rPr>
      <t>3</t>
    </r>
    <r>
      <rPr>
        <sz val="12"/>
        <rFont val="方正黑体_GBK"/>
        <charset val="134"/>
      </rPr>
      <t>个养殖小区</t>
    </r>
  </si>
  <si>
    <r>
      <rPr>
        <sz val="12"/>
        <rFont val="方正黑体_GBK"/>
        <charset val="134"/>
      </rPr>
      <t>玉米收割粉碎机</t>
    </r>
    <r>
      <rPr>
        <sz val="12"/>
        <rFont val="方正黑体_GBK"/>
        <charset val="134"/>
      </rPr>
      <t>3</t>
    </r>
    <r>
      <rPr>
        <sz val="12"/>
        <rFont val="方正黑体_GBK"/>
        <charset val="134"/>
      </rPr>
      <t>台（青贮），每台</t>
    </r>
    <r>
      <rPr>
        <sz val="12"/>
        <rFont val="方正黑体_GBK"/>
        <charset val="134"/>
      </rPr>
      <t>45</t>
    </r>
    <r>
      <rPr>
        <sz val="12"/>
        <rFont val="方正黑体_GBK"/>
        <charset val="134"/>
      </rPr>
      <t>万元，参数：自走式，工作割幅</t>
    </r>
    <r>
      <rPr>
        <sz val="12"/>
        <rFont val="方正黑体_GBK"/>
        <charset val="134"/>
      </rPr>
      <t>≥2400mm</t>
    </r>
    <r>
      <rPr>
        <sz val="12"/>
        <rFont val="方正黑体_GBK"/>
        <charset val="134"/>
      </rPr>
      <t>；额定功率</t>
    </r>
    <r>
      <rPr>
        <sz val="12"/>
        <rFont val="方正黑体_GBK"/>
        <charset val="134"/>
      </rPr>
      <t>≥160KW</t>
    </r>
    <r>
      <rPr>
        <sz val="12"/>
        <rFont val="方正黑体_GBK"/>
        <charset val="134"/>
      </rPr>
      <t>，转速</t>
    </r>
    <r>
      <rPr>
        <sz val="12"/>
        <rFont val="方正黑体_GBK"/>
        <charset val="134"/>
      </rPr>
      <t>2200</t>
    </r>
    <r>
      <rPr>
        <sz val="12"/>
        <rFont val="方正黑体_GBK"/>
        <charset val="134"/>
      </rPr>
      <t>以上，离地间隙最小</t>
    </r>
    <r>
      <rPr>
        <sz val="12"/>
        <rFont val="方正黑体_GBK"/>
        <charset val="134"/>
      </rPr>
      <t>350mm</t>
    </r>
    <r>
      <rPr>
        <sz val="12"/>
        <rFont val="方正黑体_GBK"/>
        <charset val="134"/>
      </rPr>
      <t>，多刀片滚筒式，作业速度范围不低于</t>
    </r>
    <r>
      <rPr>
        <sz val="12"/>
        <rFont val="方正黑体_GBK"/>
        <charset val="134"/>
      </rPr>
      <t>2-6km</t>
    </r>
    <r>
      <rPr>
        <sz val="12"/>
        <rFont val="方正黑体_GBK"/>
        <charset val="134"/>
      </rPr>
      <t>。涉及贫困户家庭</t>
    </r>
    <r>
      <rPr>
        <sz val="12"/>
        <rFont val="方正黑体_GBK"/>
        <charset val="134"/>
      </rPr>
      <t>60</t>
    </r>
    <r>
      <rPr>
        <sz val="12"/>
        <rFont val="方正黑体_GBK"/>
        <charset val="134"/>
      </rPr>
      <t>户，节约劳动力，减少家庭生产支出，每亩土地节约</t>
    </r>
    <r>
      <rPr>
        <sz val="12"/>
        <rFont val="方正黑体_GBK"/>
        <charset val="134"/>
      </rPr>
      <t>30</t>
    </r>
    <r>
      <rPr>
        <sz val="12"/>
        <rFont val="方正黑体_GBK"/>
        <charset val="134"/>
      </rPr>
      <t>元，所有资产归村委会所有，由村委会主导的合作社进行统一管理。</t>
    </r>
  </si>
  <si>
    <r>
      <rPr>
        <sz val="12"/>
        <rFont val="方正黑体_GBK"/>
        <charset val="134"/>
      </rPr>
      <t>涉及贫困户家庭</t>
    </r>
    <r>
      <rPr>
        <sz val="12"/>
        <rFont val="方正黑体_GBK"/>
        <charset val="134"/>
      </rPr>
      <t>60</t>
    </r>
    <r>
      <rPr>
        <sz val="12"/>
        <rFont val="方正黑体_GBK"/>
        <charset val="134"/>
      </rPr>
      <t>户，节约劳动力，减少家庭生产支出，每亩土地节约</t>
    </r>
    <r>
      <rPr>
        <sz val="12"/>
        <rFont val="方正黑体_GBK"/>
        <charset val="134"/>
      </rPr>
      <t>30</t>
    </r>
    <r>
      <rPr>
        <sz val="12"/>
        <rFont val="方正黑体_GBK"/>
        <charset val="134"/>
      </rPr>
      <t>元，所有资产归村委会所有，由村委会主导的合作社进行统一管理。</t>
    </r>
  </si>
  <si>
    <t>巴格艾日克乡阿其玛艾日克村、江大铁日木村</t>
  </si>
  <si>
    <r>
      <rPr>
        <sz val="12"/>
        <rFont val="方正黑体_GBK"/>
        <charset val="134"/>
      </rPr>
      <t>阿其玛艾日克村</t>
    </r>
    <r>
      <rPr>
        <sz val="12"/>
        <rFont val="方正黑体_GBK"/>
        <charset val="134"/>
      </rPr>
      <t>1/2UD60</t>
    </r>
    <r>
      <rPr>
        <sz val="12"/>
        <rFont val="方正黑体_GBK"/>
        <charset val="134"/>
      </rPr>
      <t>渠</t>
    </r>
    <r>
      <rPr>
        <sz val="12"/>
        <rFont val="方正黑体_GBK"/>
        <charset val="134"/>
      </rPr>
      <t>2.584km</t>
    </r>
    <r>
      <rPr>
        <sz val="12"/>
        <rFont val="方正黑体_GBK"/>
        <charset val="134"/>
      </rPr>
      <t>，每公里补助</t>
    </r>
    <r>
      <rPr>
        <sz val="12"/>
        <rFont val="方正黑体_GBK"/>
        <charset val="134"/>
      </rPr>
      <t>28</t>
    </r>
    <r>
      <rPr>
        <sz val="12"/>
        <rFont val="方正黑体_GBK"/>
        <charset val="134"/>
      </rPr>
      <t>万元，需</t>
    </r>
    <r>
      <rPr>
        <sz val="12"/>
        <rFont val="方正黑体_GBK"/>
        <charset val="134"/>
      </rPr>
      <t>72.35</t>
    </r>
    <r>
      <rPr>
        <sz val="12"/>
        <rFont val="方正黑体_GBK"/>
        <charset val="134"/>
      </rPr>
      <t>万元，闸门</t>
    </r>
    <r>
      <rPr>
        <sz val="12"/>
        <rFont val="方正黑体_GBK"/>
        <charset val="134"/>
      </rPr>
      <t>12</t>
    </r>
    <r>
      <rPr>
        <sz val="12"/>
        <rFont val="方正黑体_GBK"/>
        <charset val="134"/>
      </rPr>
      <t>座，每座</t>
    </r>
    <r>
      <rPr>
        <sz val="12"/>
        <rFont val="方正黑体_GBK"/>
        <charset val="134"/>
      </rPr>
      <t>4000</t>
    </r>
    <r>
      <rPr>
        <sz val="12"/>
        <rFont val="方正黑体_GBK"/>
        <charset val="134"/>
      </rPr>
      <t>元，需</t>
    </r>
    <r>
      <rPr>
        <sz val="12"/>
        <rFont val="方正黑体_GBK"/>
        <charset val="134"/>
      </rPr>
      <t>4.8</t>
    </r>
    <r>
      <rPr>
        <sz val="12"/>
        <rFont val="方正黑体_GBK"/>
        <charset val="134"/>
      </rPr>
      <t>万元，跨渠桥</t>
    </r>
    <r>
      <rPr>
        <sz val="12"/>
        <rFont val="方正黑体_GBK"/>
        <charset val="134"/>
      </rPr>
      <t>6</t>
    </r>
    <r>
      <rPr>
        <sz val="12"/>
        <rFont val="方正黑体_GBK"/>
        <charset val="134"/>
      </rPr>
      <t>座，每座</t>
    </r>
    <r>
      <rPr>
        <sz val="12"/>
        <rFont val="方正黑体_GBK"/>
        <charset val="134"/>
      </rPr>
      <t>10000</t>
    </r>
    <r>
      <rPr>
        <sz val="12"/>
        <rFont val="方正黑体_GBK"/>
        <charset val="134"/>
      </rPr>
      <t>元，需</t>
    </r>
    <r>
      <rPr>
        <sz val="12"/>
        <rFont val="方正黑体_GBK"/>
        <charset val="134"/>
      </rPr>
      <t>6</t>
    </r>
    <r>
      <rPr>
        <sz val="12"/>
        <rFont val="方正黑体_GBK"/>
        <charset val="134"/>
      </rPr>
      <t>万元；</t>
    </r>
    <r>
      <rPr>
        <sz val="12"/>
        <rFont val="方正黑体_GBK"/>
        <charset val="134"/>
      </rPr>
      <t xml:space="preserve">
</t>
    </r>
    <r>
      <rPr>
        <sz val="12"/>
        <rFont val="方正黑体_GBK"/>
        <charset val="134"/>
      </rPr>
      <t>江大铁日木村</t>
    </r>
    <r>
      <rPr>
        <sz val="12"/>
        <rFont val="方正黑体_GBK"/>
        <charset val="134"/>
      </rPr>
      <t>1/2UD60</t>
    </r>
    <r>
      <rPr>
        <sz val="12"/>
        <rFont val="方正黑体_GBK"/>
        <charset val="134"/>
      </rPr>
      <t>渠</t>
    </r>
    <r>
      <rPr>
        <sz val="12"/>
        <rFont val="方正黑体_GBK"/>
        <charset val="134"/>
      </rPr>
      <t>1.351km</t>
    </r>
    <r>
      <rPr>
        <sz val="12"/>
        <rFont val="方正黑体_GBK"/>
        <charset val="134"/>
      </rPr>
      <t>，每公里补助</t>
    </r>
    <r>
      <rPr>
        <sz val="12"/>
        <rFont val="方正黑体_GBK"/>
        <charset val="134"/>
      </rPr>
      <t>28</t>
    </r>
    <r>
      <rPr>
        <sz val="12"/>
        <rFont val="方正黑体_GBK"/>
        <charset val="134"/>
      </rPr>
      <t>万元，需</t>
    </r>
    <r>
      <rPr>
        <sz val="12"/>
        <rFont val="方正黑体_GBK"/>
        <charset val="134"/>
      </rPr>
      <t>37.8</t>
    </r>
    <r>
      <rPr>
        <sz val="12"/>
        <rFont val="方正黑体_GBK"/>
        <charset val="134"/>
      </rPr>
      <t>万元，闸门</t>
    </r>
    <r>
      <rPr>
        <sz val="12"/>
        <rFont val="方正黑体_GBK"/>
        <charset val="134"/>
      </rPr>
      <t>17</t>
    </r>
    <r>
      <rPr>
        <sz val="12"/>
        <rFont val="方正黑体_GBK"/>
        <charset val="134"/>
      </rPr>
      <t>座，每座</t>
    </r>
    <r>
      <rPr>
        <sz val="12"/>
        <rFont val="方正黑体_GBK"/>
        <charset val="134"/>
      </rPr>
      <t>4000</t>
    </r>
    <r>
      <rPr>
        <sz val="12"/>
        <rFont val="方正黑体_GBK"/>
        <charset val="134"/>
      </rPr>
      <t>元，需</t>
    </r>
    <r>
      <rPr>
        <sz val="12"/>
        <rFont val="方正黑体_GBK"/>
        <charset val="134"/>
      </rPr>
      <t>6.8</t>
    </r>
    <r>
      <rPr>
        <sz val="12"/>
        <rFont val="方正黑体_GBK"/>
        <charset val="134"/>
      </rPr>
      <t>万元。</t>
    </r>
    <r>
      <rPr>
        <sz val="12"/>
        <rFont val="方正黑体_GBK"/>
        <charset val="134"/>
      </rPr>
      <t xml:space="preserve">
</t>
    </r>
    <r>
      <rPr>
        <sz val="12"/>
        <rFont val="方正黑体_GBK"/>
        <charset val="134"/>
      </rPr>
      <t>项目前期费用，设计费</t>
    </r>
    <r>
      <rPr>
        <sz val="12"/>
        <rFont val="方正黑体_GBK"/>
        <charset val="134"/>
      </rPr>
      <t>3%</t>
    </r>
    <r>
      <rPr>
        <sz val="12"/>
        <rFont val="方正黑体_GBK"/>
        <charset val="134"/>
      </rPr>
      <t>，需</t>
    </r>
    <r>
      <rPr>
        <sz val="12"/>
        <rFont val="方正黑体_GBK"/>
        <charset val="134"/>
      </rPr>
      <t>3.83</t>
    </r>
    <r>
      <rPr>
        <sz val="12"/>
        <rFont val="方正黑体_GBK"/>
        <charset val="134"/>
      </rPr>
      <t>万元。</t>
    </r>
    <r>
      <rPr>
        <sz val="12"/>
        <rFont val="方正黑体_GBK"/>
        <charset val="134"/>
      </rPr>
      <t xml:space="preserve">
</t>
    </r>
    <r>
      <rPr>
        <sz val="12"/>
        <rFont val="方正黑体_GBK"/>
        <charset val="134"/>
      </rPr>
      <t>项目实施后，解决贫困户及周边农户农业灌溉的需求，解决防渗功能，为扩大种植规模节约成本，预计户均每亩节约成本</t>
    </r>
    <r>
      <rPr>
        <sz val="12"/>
        <rFont val="方正黑体_GBK"/>
        <charset val="134"/>
      </rPr>
      <t>20-30</t>
    </r>
    <r>
      <rPr>
        <sz val="12"/>
        <rFont val="方正黑体_GBK"/>
        <charset val="134"/>
      </rPr>
      <t>元，资产归村集体所有。</t>
    </r>
  </si>
  <si>
    <r>
      <rPr>
        <sz val="12"/>
        <rFont val="方正黑体_GBK"/>
        <charset val="134"/>
      </rPr>
      <t>解决防渗功能，为扩大种植规模节约成本，预计户均每亩节约成本</t>
    </r>
    <r>
      <rPr>
        <sz val="12"/>
        <rFont val="方正黑体_GBK"/>
        <charset val="134"/>
      </rPr>
      <t>20-30</t>
    </r>
    <r>
      <rPr>
        <sz val="12"/>
        <rFont val="方正黑体_GBK"/>
        <charset val="134"/>
      </rPr>
      <t>元，资产归村集体所有。</t>
    </r>
  </si>
  <si>
    <t>村集体门面房建设</t>
  </si>
  <si>
    <t>巴格艾日克乡巴格艾日克村</t>
  </si>
  <si>
    <r>
      <rPr>
        <sz val="12"/>
        <rFont val="方正黑体_GBK"/>
        <charset val="134"/>
      </rPr>
      <t>修建二层店铺共计</t>
    </r>
    <r>
      <rPr>
        <sz val="12"/>
        <rFont val="方正黑体_GBK"/>
        <charset val="134"/>
      </rPr>
      <t>300</t>
    </r>
    <r>
      <rPr>
        <sz val="12"/>
        <rFont val="方正黑体_GBK"/>
        <charset val="134"/>
      </rPr>
      <t>平米（具体尺寸以设计图为准），每平米</t>
    </r>
    <r>
      <rPr>
        <sz val="12"/>
        <rFont val="方正黑体_GBK"/>
        <charset val="134"/>
      </rPr>
      <t>2300</t>
    </r>
    <r>
      <rPr>
        <sz val="12"/>
        <rFont val="方正黑体_GBK"/>
        <charset val="134"/>
      </rPr>
      <t>元，需</t>
    </r>
    <r>
      <rPr>
        <sz val="12"/>
        <rFont val="方正黑体_GBK"/>
        <charset val="134"/>
      </rPr>
      <t>69</t>
    </r>
    <r>
      <rPr>
        <sz val="12"/>
        <rFont val="方正黑体_GBK"/>
        <charset val="134"/>
      </rPr>
      <t>万元，一层作为商铺进行出租，二层作为电子商务平台，进行出售红枣产品，修建室内必要配套设施，门前</t>
    </r>
    <r>
      <rPr>
        <sz val="12"/>
        <rFont val="方正黑体_GBK"/>
        <charset val="134"/>
      </rPr>
      <t>530</t>
    </r>
    <r>
      <rPr>
        <sz val="12"/>
        <rFont val="方正黑体_GBK"/>
        <charset val="134"/>
      </rPr>
      <t>平米地坪，每平米</t>
    </r>
    <r>
      <rPr>
        <sz val="12"/>
        <rFont val="方正黑体_GBK"/>
        <charset val="134"/>
      </rPr>
      <t>140</t>
    </r>
    <r>
      <rPr>
        <sz val="12"/>
        <rFont val="方正黑体_GBK"/>
        <charset val="134"/>
      </rPr>
      <t>元，需</t>
    </r>
    <r>
      <rPr>
        <sz val="12"/>
        <rFont val="方正黑体_GBK"/>
        <charset val="134"/>
      </rPr>
      <t>7.42</t>
    </r>
    <r>
      <rPr>
        <sz val="12"/>
        <rFont val="方正黑体_GBK"/>
        <charset val="134"/>
      </rPr>
      <t>万元。供排水管网建设，供水管网</t>
    </r>
    <r>
      <rPr>
        <sz val="12"/>
        <rFont val="方正黑体_GBK"/>
        <charset val="134"/>
      </rPr>
      <t>1</t>
    </r>
    <r>
      <rPr>
        <sz val="12"/>
        <rFont val="方正黑体_GBK"/>
        <charset val="134"/>
      </rPr>
      <t>万元，排水接入集中排水设施中，</t>
    </r>
    <r>
      <rPr>
        <sz val="12"/>
        <rFont val="方正黑体_GBK"/>
        <charset val="134"/>
      </rPr>
      <t>1</t>
    </r>
    <r>
      <rPr>
        <sz val="12"/>
        <rFont val="方正黑体_GBK"/>
        <charset val="134"/>
      </rPr>
      <t>万元。设计费及前期土地勘界等费用需</t>
    </r>
    <r>
      <rPr>
        <sz val="12"/>
        <rFont val="方正黑体_GBK"/>
        <charset val="134"/>
      </rPr>
      <t>3%</t>
    </r>
    <r>
      <rPr>
        <sz val="12"/>
        <rFont val="方正黑体_GBK"/>
        <charset val="134"/>
      </rPr>
      <t>，需</t>
    </r>
    <r>
      <rPr>
        <sz val="12"/>
        <rFont val="方正黑体_GBK"/>
        <charset val="134"/>
      </rPr>
      <t>2.35</t>
    </r>
    <r>
      <rPr>
        <sz val="12"/>
        <rFont val="方正黑体_GBK"/>
        <charset val="134"/>
      </rPr>
      <t>万元。资产归村集体所有，项目建成后鼓励贫困户就业。为有机红枣种植家庭户进行网上销售，每亩土地节约</t>
    </r>
    <r>
      <rPr>
        <sz val="12"/>
        <rFont val="方正黑体_GBK"/>
        <charset val="134"/>
      </rPr>
      <t>30-50</t>
    </r>
    <r>
      <rPr>
        <sz val="12"/>
        <rFont val="方正黑体_GBK"/>
        <charset val="134"/>
      </rPr>
      <t>元不等。</t>
    </r>
  </si>
  <si>
    <r>
      <rPr>
        <sz val="12"/>
        <rFont val="方正黑体_GBK"/>
        <charset val="134"/>
      </rPr>
      <t>为有机红枣种植家庭户进行网上销售，每亩土地节约</t>
    </r>
    <r>
      <rPr>
        <sz val="12"/>
        <rFont val="方正黑体_GBK"/>
        <charset val="134"/>
      </rPr>
      <t>30-50</t>
    </r>
    <r>
      <rPr>
        <sz val="12"/>
        <rFont val="方正黑体_GBK"/>
        <charset val="134"/>
      </rPr>
      <t>元不等。</t>
    </r>
  </si>
  <si>
    <t>红枣晾晒交易市场</t>
  </si>
  <si>
    <r>
      <rPr>
        <sz val="12"/>
        <rFont val="方正黑体_GBK"/>
        <charset val="134"/>
      </rPr>
      <t>新建红枣晾晒交易市场</t>
    </r>
    <r>
      <rPr>
        <sz val="12"/>
        <rFont val="方正黑体_GBK"/>
        <charset val="134"/>
      </rPr>
      <t>1</t>
    </r>
    <r>
      <rPr>
        <sz val="12"/>
        <rFont val="方正黑体_GBK"/>
        <charset val="134"/>
      </rPr>
      <t>座</t>
    </r>
    <r>
      <rPr>
        <sz val="12"/>
        <rFont val="方正黑体_GBK"/>
        <charset val="134"/>
      </rPr>
      <t>3996</t>
    </r>
    <r>
      <rPr>
        <sz val="12"/>
        <rFont val="方正黑体_GBK"/>
        <charset val="134"/>
      </rPr>
      <t>平方米，每平方米补助</t>
    </r>
    <r>
      <rPr>
        <sz val="12"/>
        <rFont val="方正黑体_GBK"/>
        <charset val="134"/>
      </rPr>
      <t>200</t>
    </r>
    <r>
      <rPr>
        <sz val="12"/>
        <rFont val="方正黑体_GBK"/>
        <charset val="134"/>
      </rPr>
      <t>元（带围栏），需</t>
    </r>
    <r>
      <rPr>
        <sz val="12"/>
        <rFont val="方正黑体_GBK"/>
        <charset val="134"/>
      </rPr>
      <t>79.92</t>
    </r>
    <r>
      <rPr>
        <sz val="12"/>
        <rFont val="方正黑体_GBK"/>
        <charset val="134"/>
      </rPr>
      <t>万元，配套检验室一座，</t>
    </r>
    <r>
      <rPr>
        <sz val="12"/>
        <rFont val="方正黑体_GBK"/>
        <charset val="134"/>
      </rPr>
      <t>20</t>
    </r>
    <r>
      <rPr>
        <sz val="12"/>
        <rFont val="方正黑体_GBK"/>
        <charset val="134"/>
      </rPr>
      <t>平方米（彩钢板房），每平方米补助</t>
    </r>
    <r>
      <rPr>
        <sz val="12"/>
        <rFont val="方正黑体_GBK"/>
        <charset val="134"/>
      </rPr>
      <t>1200</t>
    </r>
    <r>
      <rPr>
        <sz val="12"/>
        <rFont val="方正黑体_GBK"/>
        <charset val="134"/>
      </rPr>
      <t>元，检验室</t>
    </r>
    <r>
      <rPr>
        <sz val="12"/>
        <rFont val="方正黑体_GBK"/>
        <charset val="134"/>
      </rPr>
      <t>2.4</t>
    </r>
    <r>
      <rPr>
        <sz val="12"/>
        <rFont val="方正黑体_GBK"/>
        <charset val="134"/>
      </rPr>
      <t>万元，监控设施</t>
    </r>
    <r>
      <rPr>
        <sz val="12"/>
        <rFont val="方正黑体_GBK"/>
        <charset val="134"/>
      </rPr>
      <t>5</t>
    </r>
    <r>
      <rPr>
        <sz val="12"/>
        <rFont val="方正黑体_GBK"/>
        <charset val="134"/>
      </rPr>
      <t>万元，</t>
    </r>
    <r>
      <rPr>
        <sz val="12"/>
        <rFont val="方正黑体_GBK"/>
        <charset val="134"/>
      </rPr>
      <t>50t</t>
    </r>
    <r>
      <rPr>
        <sz val="12"/>
        <rFont val="方正黑体_GBK"/>
        <charset val="134"/>
      </rPr>
      <t>地磅，6万元。前期勘界设计费用3%，2.46万元。项目建成后，有效解决贫困户农作物晾晒、出售问题，提高贫困户收入，每亩土地节约20-30元。红枣晾晒交易市场资产归村集体所有，由村委会统一管理，涉及贫困户家庭35户。</t>
    </r>
  </si>
  <si>
    <r>
      <rPr>
        <sz val="12"/>
        <rFont val="方正黑体_GBK"/>
        <charset val="134"/>
      </rPr>
      <t>，提高贫困户收入，每亩土地节约</t>
    </r>
    <r>
      <rPr>
        <sz val="12"/>
        <rFont val="方正黑体_GBK"/>
        <charset val="134"/>
      </rPr>
      <t>20-30</t>
    </r>
    <r>
      <rPr>
        <sz val="12"/>
        <rFont val="方正黑体_GBK"/>
        <charset val="134"/>
      </rPr>
      <t>元。红枣晾晒交易市场资产归村集体所有，由村委会统一管理，涉及贫困户家庭</t>
    </r>
    <r>
      <rPr>
        <sz val="12"/>
        <rFont val="方正黑体_GBK"/>
        <charset val="134"/>
      </rPr>
      <t>35</t>
    </r>
    <r>
      <rPr>
        <sz val="12"/>
        <rFont val="方正黑体_GBK"/>
        <charset val="134"/>
      </rPr>
      <t>户。</t>
    </r>
  </si>
  <si>
    <t>巴格艾日克乡巴格艾日克村、科台买艾日克村、阿其玛艾日克村</t>
  </si>
  <si>
    <r>
      <rPr>
        <sz val="12"/>
        <rFont val="方正黑体_GBK"/>
        <charset val="134"/>
      </rPr>
      <t>购买</t>
    </r>
    <r>
      <rPr>
        <sz val="12"/>
        <rFont val="方正黑体_GBK"/>
        <charset val="134"/>
      </rPr>
      <t>2-6</t>
    </r>
    <r>
      <rPr>
        <sz val="12"/>
        <rFont val="方正黑体_GBK"/>
        <charset val="134"/>
      </rPr>
      <t>岁（且末羊）生产母羊</t>
    </r>
    <r>
      <rPr>
        <sz val="12"/>
        <rFont val="方正黑体_GBK"/>
        <charset val="134"/>
      </rPr>
      <t>900</t>
    </r>
    <r>
      <rPr>
        <sz val="12"/>
        <rFont val="方正黑体_GBK"/>
        <charset val="134"/>
      </rPr>
      <t>只用于壮大村集体经济，每只</t>
    </r>
    <r>
      <rPr>
        <sz val="12"/>
        <rFont val="方正黑体_GBK"/>
        <charset val="134"/>
      </rPr>
      <t>1350</t>
    </r>
    <r>
      <rPr>
        <sz val="12"/>
        <rFont val="方正黑体_GBK"/>
        <charset val="134"/>
      </rPr>
      <t>元，需</t>
    </r>
    <r>
      <rPr>
        <sz val="12"/>
        <rFont val="方正黑体_GBK"/>
        <charset val="134"/>
      </rPr>
      <t>135</t>
    </r>
    <r>
      <rPr>
        <sz val="12"/>
        <rFont val="方正黑体_GBK"/>
        <charset val="134"/>
      </rPr>
      <t>万元。进行铁畜，巴格艾日克村、科台买艾日克村、阿其玛艾日克村，每个村</t>
    </r>
    <r>
      <rPr>
        <sz val="12"/>
        <rFont val="方正黑体_GBK"/>
        <charset val="134"/>
      </rPr>
      <t>300</t>
    </r>
    <r>
      <rPr>
        <sz val="12"/>
        <rFont val="方正黑体_GBK"/>
        <charset val="134"/>
      </rPr>
      <t>只。产权归村集体所有，托养贫困户、合作社或养殖公司，每年按照不低于托养羊总数的</t>
    </r>
    <r>
      <rPr>
        <sz val="12"/>
        <rFont val="方正黑体_GBK"/>
        <charset val="134"/>
      </rPr>
      <t>15%</t>
    </r>
    <r>
      <rPr>
        <sz val="12"/>
        <rFont val="方正黑体_GBK"/>
        <charset val="134"/>
      </rPr>
      <t>向村委会进行分红，攻坚期内村委会收取分红的</t>
    </r>
    <r>
      <rPr>
        <sz val="12"/>
        <rFont val="方正黑体_GBK"/>
        <charset val="134"/>
      </rPr>
      <t>80%向本村贫困户进行分红，分红模式按照贫困程度差异化分红500-2000元不等（具体分配、铁畜情况由村委会会议研究决定），剩余20%分红归村集体，攻坚期后所有分红归村集体，用于村内扶贫及公益事业。</t>
    </r>
  </si>
  <si>
    <r>
      <rPr>
        <sz val="12"/>
        <rFont val="方正黑体_GBK"/>
        <charset val="134"/>
      </rPr>
      <t>每年按照不低于托养羊总数的</t>
    </r>
    <r>
      <rPr>
        <sz val="12"/>
        <rFont val="方正黑体_GBK"/>
        <charset val="134"/>
      </rPr>
      <t>15%</t>
    </r>
    <r>
      <rPr>
        <sz val="12"/>
        <rFont val="方正黑体_GBK"/>
        <charset val="134"/>
      </rPr>
      <t>向村委会进行分红，攻坚期内村委会收取分红的</t>
    </r>
    <r>
      <rPr>
        <sz val="12"/>
        <rFont val="方正黑体_GBK"/>
        <charset val="134"/>
      </rPr>
      <t>80%</t>
    </r>
    <r>
      <rPr>
        <sz val="12"/>
        <rFont val="方正黑体_GBK"/>
        <charset val="134"/>
      </rPr>
      <t>向本村贫困户进行分红，分红模式按照贫困程度差异化分红</t>
    </r>
    <r>
      <rPr>
        <sz val="12"/>
        <rFont val="方正黑体_GBK"/>
        <charset val="134"/>
      </rPr>
      <t>500-2000元不等（具体分配、铁畜情况由村委会会议研究决定），剩余20%分红归村集体，攻坚期后所有分红归村集体，用于村内扶贫及公益事业。</t>
    </r>
  </si>
  <si>
    <t>巴格艾日克乡巴格艾日克村、科台买艾日克村、阿琪玛艾日克村、克仁艾日克村、江大铁日木村、其盖喀什村</t>
  </si>
  <si>
    <r>
      <rPr>
        <sz val="12"/>
        <rFont val="方正黑体_GBK"/>
        <charset val="134"/>
      </rPr>
      <t>每个村</t>
    </r>
    <r>
      <rPr>
        <sz val="12"/>
        <rFont val="方正黑体_GBK"/>
        <charset val="134"/>
      </rPr>
      <t>2</t>
    </r>
    <r>
      <rPr>
        <sz val="12"/>
        <rFont val="方正黑体_GBK"/>
        <charset val="134"/>
      </rPr>
      <t>台红枣筛选机（每个</t>
    </r>
    <r>
      <rPr>
        <sz val="12"/>
        <rFont val="方正黑体_GBK"/>
        <charset val="134"/>
      </rPr>
      <t>2000</t>
    </r>
    <r>
      <rPr>
        <sz val="12"/>
        <rFont val="方正黑体_GBK"/>
        <charset val="134"/>
      </rPr>
      <t>元）需</t>
    </r>
    <r>
      <rPr>
        <sz val="12"/>
        <rFont val="方正黑体_GBK"/>
        <charset val="134"/>
      </rPr>
      <t>2.4</t>
    </r>
    <r>
      <rPr>
        <sz val="12"/>
        <rFont val="方正黑体_GBK"/>
        <charset val="134"/>
      </rPr>
      <t>万元。设备参数：（目前该设备没有产品质量认证，多为手工焊接），有效节约劳动力，涉及贫困户家庭</t>
    </r>
    <r>
      <rPr>
        <sz val="12"/>
        <rFont val="方正黑体_GBK"/>
        <charset val="134"/>
      </rPr>
      <t>120</t>
    </r>
    <r>
      <rPr>
        <sz val="12"/>
        <rFont val="方正黑体_GBK"/>
        <charset val="134"/>
      </rPr>
      <t>户。每亩土地节约</t>
    </r>
    <r>
      <rPr>
        <sz val="12"/>
        <rFont val="方正黑体_GBK"/>
        <charset val="134"/>
      </rPr>
      <t>20-30</t>
    </r>
    <r>
      <rPr>
        <sz val="12"/>
        <rFont val="方正黑体_GBK"/>
        <charset val="134"/>
      </rPr>
      <t>元，资产归村委会所有，由村委会主导的合作社进行统一管理。</t>
    </r>
    <r>
      <rPr>
        <sz val="12"/>
        <rFont val="方正黑体_GBK"/>
        <charset val="134"/>
      </rPr>
      <t xml:space="preserve">
</t>
    </r>
  </si>
  <si>
    <r>
      <rPr>
        <sz val="12"/>
        <rFont val="方正黑体_GBK"/>
        <charset val="134"/>
      </rPr>
      <t>每亩土地节约</t>
    </r>
    <r>
      <rPr>
        <sz val="12"/>
        <rFont val="方正黑体_GBK"/>
        <charset val="134"/>
      </rPr>
      <t>20-30</t>
    </r>
    <r>
      <rPr>
        <sz val="12"/>
        <rFont val="方正黑体_GBK"/>
        <charset val="134"/>
      </rPr>
      <t>元，资产归村委会所有，由村委会主导的合作社进行统一管理。</t>
    </r>
  </si>
  <si>
    <t>巴格艾日克乡江大铁日木村</t>
  </si>
  <si>
    <r>
      <rPr>
        <sz val="12"/>
        <rFont val="方正黑体_GBK"/>
        <charset val="134"/>
      </rPr>
      <t>养殖小区</t>
    </r>
    <r>
      <rPr>
        <sz val="12"/>
        <rFont val="方正黑体_GBK"/>
        <charset val="134"/>
      </rPr>
      <t>148</t>
    </r>
    <r>
      <rPr>
        <sz val="12"/>
        <rFont val="方正黑体_GBK"/>
        <charset val="134"/>
      </rPr>
      <t>户农户，占地面积为</t>
    </r>
    <r>
      <rPr>
        <sz val="12"/>
        <rFont val="方正黑体_GBK"/>
        <charset val="134"/>
      </rPr>
      <t>220</t>
    </r>
    <r>
      <rPr>
        <sz val="12"/>
        <rFont val="方正黑体_GBK"/>
        <charset val="134"/>
      </rPr>
      <t>亩，需建设：</t>
    </r>
    <r>
      <rPr>
        <sz val="12"/>
        <rFont val="方正黑体_GBK"/>
        <charset val="134"/>
      </rPr>
      <t xml:space="preserve">
1</t>
    </r>
    <r>
      <rPr>
        <sz val="12"/>
        <rFont val="方正黑体_GBK"/>
        <charset val="134"/>
      </rPr>
      <t>、养殖小区基础设施建设消毒室（</t>
    </r>
    <r>
      <rPr>
        <sz val="12"/>
        <rFont val="方正黑体_GBK"/>
        <charset val="134"/>
      </rPr>
      <t>54</t>
    </r>
    <r>
      <rPr>
        <sz val="12"/>
        <rFont val="方正黑体_GBK"/>
        <charset val="134"/>
      </rPr>
      <t>㎡）、技术服务室（</t>
    </r>
    <r>
      <rPr>
        <sz val="12"/>
        <rFont val="方正黑体_GBK"/>
        <charset val="134"/>
      </rPr>
      <t>87</t>
    </r>
    <r>
      <rPr>
        <sz val="12"/>
        <rFont val="方正黑体_GBK"/>
        <charset val="134"/>
      </rPr>
      <t>㎡）、品种改良室（</t>
    </r>
    <r>
      <rPr>
        <sz val="12"/>
        <rFont val="方正黑体_GBK"/>
        <charset val="134"/>
      </rPr>
      <t>77</t>
    </r>
    <r>
      <rPr>
        <sz val="12"/>
        <rFont val="方正黑体_GBK"/>
        <charset val="134"/>
      </rPr>
      <t>㎡）、病羊隔离治疗区</t>
    </r>
    <r>
      <rPr>
        <sz val="12"/>
        <rFont val="方正黑体_GBK"/>
        <charset val="134"/>
      </rPr>
      <t>100</t>
    </r>
    <r>
      <rPr>
        <sz val="12"/>
        <rFont val="方正黑体_GBK"/>
        <charset val="134"/>
      </rPr>
      <t>㎡（病羊治疗区</t>
    </r>
    <r>
      <rPr>
        <sz val="12"/>
        <rFont val="方正黑体_GBK"/>
        <charset val="134"/>
      </rPr>
      <t>60</t>
    </r>
    <r>
      <rPr>
        <sz val="12"/>
        <rFont val="方正黑体_GBK"/>
        <charset val="134"/>
      </rPr>
      <t>㎡，无害化处理室</t>
    </r>
    <r>
      <rPr>
        <sz val="12"/>
        <rFont val="方正黑体_GBK"/>
        <charset val="134"/>
      </rPr>
      <t>40</t>
    </r>
    <r>
      <rPr>
        <sz val="12"/>
        <rFont val="方正黑体_GBK"/>
        <charset val="134"/>
      </rPr>
      <t>㎡）、每平米</t>
    </r>
    <r>
      <rPr>
        <sz val="12"/>
        <rFont val="方正黑体_GBK"/>
        <charset val="134"/>
      </rPr>
      <t>1300</t>
    </r>
    <r>
      <rPr>
        <sz val="12"/>
        <rFont val="方正黑体_GBK"/>
        <charset val="134"/>
      </rPr>
      <t>元，需</t>
    </r>
    <r>
      <rPr>
        <sz val="12"/>
        <rFont val="方正黑体_GBK"/>
        <charset val="134"/>
      </rPr>
      <t>41.34</t>
    </r>
    <r>
      <rPr>
        <sz val="12"/>
        <rFont val="方正黑体_GBK"/>
        <charset val="134"/>
      </rPr>
      <t>万元；</t>
    </r>
    <r>
      <rPr>
        <sz val="12"/>
        <rFont val="方正黑体_GBK"/>
        <charset val="134"/>
      </rPr>
      <t xml:space="preserve">
2</t>
    </r>
    <r>
      <rPr>
        <sz val="12"/>
        <rFont val="方正黑体_GBK"/>
        <charset val="134"/>
      </rPr>
      <t>、青贮窖（</t>
    </r>
    <r>
      <rPr>
        <sz val="12"/>
        <rFont val="方正黑体_GBK"/>
        <charset val="134"/>
      </rPr>
      <t>150</t>
    </r>
    <r>
      <rPr>
        <sz val="12"/>
        <rFont val="方正黑体_GBK"/>
        <charset val="134"/>
      </rPr>
      <t>立方）</t>
    </r>
    <r>
      <rPr>
        <sz val="12"/>
        <rFont val="方正黑体_GBK"/>
        <charset val="134"/>
      </rPr>
      <t>20</t>
    </r>
    <r>
      <rPr>
        <sz val="12"/>
        <rFont val="方正黑体_GBK"/>
        <charset val="134"/>
      </rPr>
      <t>座</t>
    </r>
    <r>
      <rPr>
        <sz val="12"/>
        <rFont val="方正黑体_GBK"/>
        <charset val="134"/>
      </rPr>
      <t>150</t>
    </r>
    <r>
      <rPr>
        <sz val="12"/>
        <rFont val="方正黑体_GBK"/>
        <charset val="134"/>
      </rPr>
      <t>立方</t>
    </r>
    <r>
      <rPr>
        <sz val="12"/>
        <rFont val="方正黑体_GBK"/>
        <charset val="134"/>
      </rPr>
      <t>/</t>
    </r>
    <r>
      <rPr>
        <sz val="12"/>
        <rFont val="方正黑体_GBK"/>
        <charset val="134"/>
      </rPr>
      <t>座，座</t>
    </r>
    <r>
      <rPr>
        <sz val="12"/>
        <rFont val="方正黑体_GBK"/>
        <charset val="134"/>
      </rPr>
      <t>/5.8</t>
    </r>
    <r>
      <rPr>
        <sz val="12"/>
        <rFont val="方正黑体_GBK"/>
        <charset val="134"/>
      </rPr>
      <t>万，需</t>
    </r>
    <r>
      <rPr>
        <sz val="12"/>
        <rFont val="方正黑体_GBK"/>
        <charset val="134"/>
      </rPr>
      <t>116</t>
    </r>
    <r>
      <rPr>
        <sz val="12"/>
        <rFont val="方正黑体_GBK"/>
        <charset val="134"/>
      </rPr>
      <t>万元；</t>
    </r>
    <r>
      <rPr>
        <sz val="12"/>
        <rFont val="方正黑体_GBK"/>
        <charset val="134"/>
      </rPr>
      <t xml:space="preserve">
3</t>
    </r>
    <r>
      <rPr>
        <sz val="12"/>
        <rFont val="方正黑体_GBK"/>
        <charset val="134"/>
      </rPr>
      <t>、饲草料加工房</t>
    </r>
    <r>
      <rPr>
        <sz val="12"/>
        <rFont val="方正黑体_GBK"/>
        <charset val="134"/>
      </rPr>
      <t>600</t>
    </r>
    <r>
      <rPr>
        <sz val="12"/>
        <rFont val="方正黑体_GBK"/>
        <charset val="134"/>
      </rPr>
      <t>平方米，每平米</t>
    </r>
    <r>
      <rPr>
        <sz val="12"/>
        <rFont val="方正黑体_GBK"/>
        <charset val="134"/>
      </rPr>
      <t>1300</t>
    </r>
    <r>
      <rPr>
        <sz val="12"/>
        <rFont val="方正黑体_GBK"/>
        <charset val="134"/>
      </rPr>
      <t>元，共计</t>
    </r>
    <r>
      <rPr>
        <sz val="12"/>
        <rFont val="方正黑体_GBK"/>
        <charset val="134"/>
      </rPr>
      <t>78</t>
    </r>
    <r>
      <rPr>
        <sz val="12"/>
        <rFont val="方正黑体_GBK"/>
        <charset val="134"/>
      </rPr>
      <t>万元；</t>
    </r>
    <r>
      <rPr>
        <sz val="12"/>
        <rFont val="方正黑体_GBK"/>
        <charset val="134"/>
      </rPr>
      <t xml:space="preserve">
4</t>
    </r>
    <r>
      <rPr>
        <sz val="12"/>
        <rFont val="方正黑体_GBK"/>
        <charset val="134"/>
      </rPr>
      <t>、临时道路建设：路宽</t>
    </r>
    <r>
      <rPr>
        <sz val="12"/>
        <rFont val="方正黑体_GBK"/>
        <charset val="134"/>
      </rPr>
      <t>4-5</t>
    </r>
    <r>
      <rPr>
        <sz val="12"/>
        <rFont val="方正黑体_GBK"/>
        <charset val="134"/>
      </rPr>
      <t>米、铺垫砂石料厚</t>
    </r>
    <r>
      <rPr>
        <sz val="12"/>
        <rFont val="方正黑体_GBK"/>
        <charset val="134"/>
      </rPr>
      <t>0.3</t>
    </r>
    <r>
      <rPr>
        <sz val="12"/>
        <rFont val="方正黑体_GBK"/>
        <charset val="134"/>
      </rPr>
      <t>米，每公里</t>
    </r>
    <r>
      <rPr>
        <sz val="12"/>
        <rFont val="方正黑体_GBK"/>
        <charset val="134"/>
      </rPr>
      <t>15</t>
    </r>
    <r>
      <rPr>
        <sz val="12"/>
        <rFont val="方正黑体_GBK"/>
        <charset val="134"/>
      </rPr>
      <t>万元。</t>
    </r>
    <r>
      <rPr>
        <sz val="12"/>
        <rFont val="方正黑体_GBK"/>
        <charset val="134"/>
      </rPr>
      <t>2453</t>
    </r>
    <r>
      <rPr>
        <sz val="12"/>
        <rFont val="方正黑体_GBK"/>
        <charset val="134"/>
      </rPr>
      <t>米，进入路</t>
    </r>
    <r>
      <rPr>
        <sz val="12"/>
        <rFont val="方正黑体_GBK"/>
        <charset val="134"/>
      </rPr>
      <t>1</t>
    </r>
    <r>
      <rPr>
        <sz val="12"/>
        <rFont val="方正黑体_GBK"/>
        <charset val="134"/>
      </rPr>
      <t>条，修建羊圈</t>
    </r>
    <r>
      <rPr>
        <sz val="12"/>
        <rFont val="方正黑体_GBK"/>
        <charset val="134"/>
      </rPr>
      <t>4</t>
    </r>
    <r>
      <rPr>
        <sz val="12"/>
        <rFont val="方正黑体_GBK"/>
        <charset val="134"/>
      </rPr>
      <t>排，需</t>
    </r>
    <r>
      <rPr>
        <sz val="12"/>
        <rFont val="方正黑体_GBK"/>
        <charset val="134"/>
      </rPr>
      <t>4</t>
    </r>
    <r>
      <rPr>
        <sz val="12"/>
        <rFont val="方正黑体_GBK"/>
        <charset val="134"/>
      </rPr>
      <t>条路，需</t>
    </r>
    <r>
      <rPr>
        <sz val="12"/>
        <rFont val="方正黑体_GBK"/>
        <charset val="134"/>
      </rPr>
      <t>36.795</t>
    </r>
    <r>
      <rPr>
        <sz val="12"/>
        <rFont val="方正黑体_GBK"/>
        <charset val="134"/>
      </rPr>
      <t>万元。</t>
    </r>
    <r>
      <rPr>
        <sz val="12"/>
        <rFont val="方正黑体_GBK"/>
        <charset val="134"/>
      </rPr>
      <t xml:space="preserve">
5</t>
    </r>
    <r>
      <rPr>
        <sz val="12"/>
        <rFont val="方正黑体_GBK"/>
        <charset val="134"/>
      </rPr>
      <t>、涉及贫困户家庭</t>
    </r>
    <r>
      <rPr>
        <sz val="12"/>
        <rFont val="方正黑体_GBK"/>
        <charset val="134"/>
      </rPr>
      <t>30</t>
    </r>
    <r>
      <rPr>
        <sz val="12"/>
        <rFont val="方正黑体_GBK"/>
        <charset val="134"/>
      </rPr>
      <t>户</t>
    </r>
    <r>
      <rPr>
        <sz val="12"/>
        <rFont val="方正黑体_GBK"/>
        <charset val="134"/>
      </rPr>
      <t>,</t>
    </r>
    <r>
      <rPr>
        <sz val="12"/>
        <rFont val="方正黑体_GBK"/>
        <charset val="134"/>
      </rPr>
      <t>每户建设羊圈补助</t>
    </r>
    <r>
      <rPr>
        <sz val="12"/>
        <rFont val="方正黑体_GBK"/>
        <charset val="134"/>
      </rPr>
      <t>6000</t>
    </r>
    <r>
      <rPr>
        <sz val="12"/>
        <rFont val="方正黑体_GBK"/>
        <charset val="134"/>
      </rPr>
      <t>元，需</t>
    </r>
    <r>
      <rPr>
        <sz val="12"/>
        <rFont val="方正黑体_GBK"/>
        <charset val="134"/>
      </rPr>
      <t>18</t>
    </r>
    <r>
      <rPr>
        <sz val="12"/>
        <rFont val="方正黑体_GBK"/>
        <charset val="134"/>
      </rPr>
      <t>万元。</t>
    </r>
    <r>
      <rPr>
        <sz val="12"/>
        <rFont val="方正黑体_GBK"/>
        <charset val="134"/>
      </rPr>
      <t xml:space="preserve">
6</t>
    </r>
    <r>
      <rPr>
        <sz val="12"/>
        <rFont val="方正黑体_GBK"/>
        <charset val="134"/>
      </rPr>
      <t>、项目设计费及前期费用</t>
    </r>
    <r>
      <rPr>
        <sz val="12"/>
        <rFont val="方正黑体_GBK"/>
        <charset val="134"/>
      </rPr>
      <t>3%</t>
    </r>
    <r>
      <rPr>
        <sz val="12"/>
        <rFont val="方正黑体_GBK"/>
        <charset val="134"/>
      </rPr>
      <t>，需</t>
    </r>
    <r>
      <rPr>
        <sz val="12"/>
        <rFont val="方正黑体_GBK"/>
        <charset val="134"/>
      </rPr>
      <t>8.7</t>
    </r>
    <r>
      <rPr>
        <sz val="12"/>
        <rFont val="方正黑体_GBK"/>
        <charset val="134"/>
      </rPr>
      <t>万元。</t>
    </r>
    <r>
      <rPr>
        <sz val="12"/>
        <rFont val="方正黑体_GBK"/>
        <charset val="134"/>
      </rPr>
      <t xml:space="preserve">
</t>
    </r>
    <r>
      <rPr>
        <sz val="12"/>
        <rFont val="方正黑体_GBK"/>
        <charset val="134"/>
      </rPr>
      <t>户均年增长</t>
    </r>
    <r>
      <rPr>
        <sz val="12"/>
        <rFont val="方正黑体_GBK"/>
        <charset val="134"/>
      </rPr>
      <t>1000</t>
    </r>
    <r>
      <rPr>
        <sz val="12"/>
        <rFont val="方正黑体_GBK"/>
        <charset val="134"/>
      </rPr>
      <t>元，所有资产归村委会所有，由村委会主导的合作社进行统一管理。</t>
    </r>
  </si>
  <si>
    <r>
      <rPr>
        <sz val="12"/>
        <rFont val="方正黑体_GBK"/>
        <charset val="134"/>
      </rPr>
      <t>户均年增长</t>
    </r>
    <r>
      <rPr>
        <sz val="12"/>
        <rFont val="方正黑体_GBK"/>
        <charset val="134"/>
      </rPr>
      <t>1000</t>
    </r>
    <r>
      <rPr>
        <sz val="12"/>
        <rFont val="方正黑体_GBK"/>
        <charset val="134"/>
      </rPr>
      <t>元，所有资产归村委会所有，由村委会主导的合作社进行统一管理。</t>
    </r>
  </si>
  <si>
    <r>
      <rPr>
        <sz val="12"/>
        <rFont val="方正黑体_GBK"/>
        <charset val="134"/>
      </rPr>
      <t>养殖小区</t>
    </r>
    <r>
      <rPr>
        <sz val="12"/>
        <rFont val="方正黑体_GBK"/>
        <charset val="134"/>
      </rPr>
      <t>148</t>
    </r>
    <r>
      <rPr>
        <sz val="12"/>
        <rFont val="方正黑体_GBK"/>
        <charset val="134"/>
      </rPr>
      <t>户农户，占地面积为</t>
    </r>
    <r>
      <rPr>
        <sz val="12"/>
        <rFont val="方正黑体_GBK"/>
        <charset val="134"/>
      </rPr>
      <t>220</t>
    </r>
    <r>
      <rPr>
        <sz val="12"/>
        <rFont val="方正黑体_GBK"/>
        <charset val="134"/>
      </rPr>
      <t>亩，需建设：</t>
    </r>
    <r>
      <rPr>
        <sz val="12"/>
        <rFont val="方正黑体_GBK"/>
        <charset val="134"/>
      </rPr>
      <t xml:space="preserve">
1</t>
    </r>
    <r>
      <rPr>
        <sz val="12"/>
        <rFont val="方正黑体_GBK"/>
        <charset val="134"/>
      </rPr>
      <t>、消毒池：建筑面积为</t>
    </r>
    <r>
      <rPr>
        <sz val="12"/>
        <rFont val="方正黑体_GBK"/>
        <charset val="134"/>
      </rPr>
      <t>30</t>
    </r>
    <r>
      <rPr>
        <sz val="12"/>
        <rFont val="方正黑体_GBK"/>
        <charset val="134"/>
      </rPr>
      <t>平米，单方造价</t>
    </r>
    <r>
      <rPr>
        <sz val="12"/>
        <rFont val="方正黑体_GBK"/>
        <charset val="134"/>
      </rPr>
      <t>280</t>
    </r>
    <r>
      <rPr>
        <sz val="12"/>
        <rFont val="方正黑体_GBK"/>
        <charset val="134"/>
      </rPr>
      <t>元</t>
    </r>
    <r>
      <rPr>
        <sz val="12"/>
        <rFont val="方正黑体_GBK"/>
        <charset val="134"/>
      </rPr>
      <t>/</t>
    </r>
    <r>
      <rPr>
        <sz val="12"/>
        <rFont val="方正黑体_GBK"/>
        <charset val="134"/>
      </rPr>
      <t>平米，需</t>
    </r>
    <r>
      <rPr>
        <sz val="12"/>
        <rFont val="方正黑体_GBK"/>
        <charset val="134"/>
      </rPr>
      <t>0.84</t>
    </r>
    <r>
      <rPr>
        <sz val="12"/>
        <rFont val="方正黑体_GBK"/>
        <charset val="134"/>
      </rPr>
      <t>万元；</t>
    </r>
    <r>
      <rPr>
        <sz val="12"/>
        <rFont val="方正黑体_GBK"/>
        <charset val="134"/>
      </rPr>
      <t xml:space="preserve">
2</t>
    </r>
    <r>
      <rPr>
        <sz val="12"/>
        <rFont val="方正黑体_GBK"/>
        <charset val="134"/>
      </rPr>
      <t>、药浴池一座，</t>
    </r>
    <r>
      <rPr>
        <sz val="12"/>
        <rFont val="方正黑体_GBK"/>
        <charset val="134"/>
      </rPr>
      <t>20</t>
    </r>
    <r>
      <rPr>
        <sz val="12"/>
        <rFont val="方正黑体_GBK"/>
        <charset val="134"/>
      </rPr>
      <t>平方米，每平方米</t>
    </r>
    <r>
      <rPr>
        <sz val="12"/>
        <rFont val="方正黑体_GBK"/>
        <charset val="134"/>
      </rPr>
      <t>1530</t>
    </r>
    <r>
      <rPr>
        <sz val="12"/>
        <rFont val="方正黑体_GBK"/>
        <charset val="134"/>
      </rPr>
      <t>元，需要</t>
    </r>
    <r>
      <rPr>
        <sz val="12"/>
        <rFont val="方正黑体_GBK"/>
        <charset val="134"/>
      </rPr>
      <t>3.06</t>
    </r>
    <r>
      <rPr>
        <sz val="12"/>
        <rFont val="方正黑体_GBK"/>
        <charset val="134"/>
      </rPr>
      <t>万元；</t>
    </r>
    <r>
      <rPr>
        <sz val="12"/>
        <rFont val="方正黑体_GBK"/>
        <charset val="134"/>
      </rPr>
      <t xml:space="preserve">
3</t>
    </r>
    <r>
      <rPr>
        <sz val="12"/>
        <rFont val="方正黑体_GBK"/>
        <charset val="134"/>
      </rPr>
      <t>、积肥坑（粪便堆放场）</t>
    </r>
    <r>
      <rPr>
        <sz val="12"/>
        <rFont val="方正黑体_GBK"/>
        <charset val="134"/>
      </rPr>
      <t>1000</t>
    </r>
    <r>
      <rPr>
        <sz val="12"/>
        <rFont val="方正黑体_GBK"/>
        <charset val="134"/>
      </rPr>
      <t>平米，每平米</t>
    </r>
    <r>
      <rPr>
        <sz val="12"/>
        <rFont val="方正黑体_GBK"/>
        <charset val="134"/>
      </rPr>
      <t>300</t>
    </r>
    <r>
      <rPr>
        <sz val="12"/>
        <rFont val="方正黑体_GBK"/>
        <charset val="134"/>
      </rPr>
      <t>元，需</t>
    </r>
    <r>
      <rPr>
        <sz val="12"/>
        <rFont val="方正黑体_GBK"/>
        <charset val="134"/>
      </rPr>
      <t>30</t>
    </r>
    <r>
      <rPr>
        <sz val="12"/>
        <rFont val="方正黑体_GBK"/>
        <charset val="134"/>
      </rPr>
      <t>万元；</t>
    </r>
    <r>
      <rPr>
        <sz val="12"/>
        <rFont val="方正黑体_GBK"/>
        <charset val="134"/>
      </rPr>
      <t xml:space="preserve">
4</t>
    </r>
    <r>
      <rPr>
        <sz val="12"/>
        <rFont val="方正黑体_GBK"/>
        <charset val="134"/>
      </rPr>
      <t>、围栏</t>
    </r>
    <r>
      <rPr>
        <sz val="12"/>
        <rFont val="方正黑体_GBK"/>
        <charset val="134"/>
      </rPr>
      <t>1560</t>
    </r>
    <r>
      <rPr>
        <sz val="12"/>
        <rFont val="方正黑体_GBK"/>
        <charset val="134"/>
      </rPr>
      <t>米，每米</t>
    </r>
    <r>
      <rPr>
        <sz val="12"/>
        <rFont val="方正黑体_GBK"/>
        <charset val="134"/>
      </rPr>
      <t>220</t>
    </r>
    <r>
      <rPr>
        <sz val="12"/>
        <rFont val="方正黑体_GBK"/>
        <charset val="134"/>
      </rPr>
      <t>元，需要</t>
    </r>
    <r>
      <rPr>
        <sz val="12"/>
        <rFont val="方正黑体_GBK"/>
        <charset val="134"/>
      </rPr>
      <t>30.87</t>
    </r>
    <r>
      <rPr>
        <sz val="12"/>
        <rFont val="方正黑体_GBK"/>
        <charset val="134"/>
      </rPr>
      <t>万元；</t>
    </r>
    <r>
      <rPr>
        <sz val="12"/>
        <rFont val="方正黑体_GBK"/>
        <charset val="134"/>
      </rPr>
      <t xml:space="preserve">
5</t>
    </r>
    <r>
      <rPr>
        <sz val="12"/>
        <rFont val="方正黑体_GBK"/>
        <charset val="134"/>
      </rPr>
      <t>、装卸台（长</t>
    </r>
    <r>
      <rPr>
        <sz val="12"/>
        <rFont val="方正黑体_GBK"/>
        <charset val="134"/>
      </rPr>
      <t>6.7</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t>
    </r>
    <r>
      <rPr>
        <sz val="12"/>
        <rFont val="方正黑体_GBK"/>
        <charset val="134"/>
      </rPr>
      <t>1</t>
    </r>
    <r>
      <rPr>
        <sz val="12"/>
        <rFont val="方正黑体_GBK"/>
        <charset val="134"/>
      </rPr>
      <t>万元；</t>
    </r>
    <r>
      <rPr>
        <sz val="12"/>
        <rFont val="方正黑体_GBK"/>
        <charset val="134"/>
      </rPr>
      <t xml:space="preserve">
6</t>
    </r>
    <r>
      <rPr>
        <sz val="12"/>
        <rFont val="方正黑体_GBK"/>
        <charset val="134"/>
      </rPr>
      <t>、简易饲草料堆放棚，三座共计</t>
    </r>
    <r>
      <rPr>
        <sz val="12"/>
        <rFont val="方正黑体_GBK"/>
        <charset val="134"/>
      </rPr>
      <t>1800</t>
    </r>
    <r>
      <rPr>
        <sz val="12"/>
        <rFont val="方正黑体_GBK"/>
        <charset val="134"/>
      </rPr>
      <t>平方米没平米</t>
    </r>
    <r>
      <rPr>
        <sz val="12"/>
        <rFont val="方正黑体_GBK"/>
        <charset val="134"/>
      </rPr>
      <t>550</t>
    </r>
    <r>
      <rPr>
        <sz val="12"/>
        <rFont val="方正黑体_GBK"/>
        <charset val="134"/>
      </rPr>
      <t>元，需</t>
    </r>
    <r>
      <rPr>
        <sz val="12"/>
        <rFont val="方正黑体_GBK"/>
        <charset val="134"/>
      </rPr>
      <t>99</t>
    </r>
    <r>
      <rPr>
        <sz val="12"/>
        <rFont val="方正黑体_GBK"/>
        <charset val="134"/>
      </rPr>
      <t>万元；</t>
    </r>
    <r>
      <rPr>
        <sz val="12"/>
        <rFont val="方正黑体_GBK"/>
        <charset val="134"/>
      </rPr>
      <t xml:space="preserve">
7</t>
    </r>
    <r>
      <rPr>
        <sz val="12"/>
        <rFont val="方正黑体_GBK"/>
        <charset val="134"/>
      </rPr>
      <t>、进出口大门</t>
    </r>
    <r>
      <rPr>
        <sz val="12"/>
        <rFont val="方正黑体_GBK"/>
        <charset val="134"/>
      </rPr>
      <t>2</t>
    </r>
    <r>
      <rPr>
        <sz val="12"/>
        <rFont val="方正黑体_GBK"/>
        <charset val="134"/>
      </rPr>
      <t>个每个大门</t>
    </r>
    <r>
      <rPr>
        <sz val="12"/>
        <rFont val="方正黑体_GBK"/>
        <charset val="134"/>
      </rPr>
      <t>18</t>
    </r>
    <r>
      <rPr>
        <sz val="12"/>
        <rFont val="方正黑体_GBK"/>
        <charset val="134"/>
      </rPr>
      <t>㎡，需要</t>
    </r>
    <r>
      <rPr>
        <sz val="12"/>
        <rFont val="方正黑体_GBK"/>
        <charset val="134"/>
      </rPr>
      <t>2</t>
    </r>
    <r>
      <rPr>
        <sz val="12"/>
        <rFont val="方正黑体_GBK"/>
        <charset val="134"/>
      </rPr>
      <t>万元。</t>
    </r>
    <r>
      <rPr>
        <sz val="12"/>
        <rFont val="方正黑体_GBK"/>
        <charset val="134"/>
      </rPr>
      <t xml:space="preserve">
8</t>
    </r>
    <r>
      <rPr>
        <sz val="12"/>
        <rFont val="方正黑体_GBK"/>
        <charset val="134"/>
      </rPr>
      <t>、电力设施安装解决养殖小区用电困难，需接通生产用电，线路铺装变压器</t>
    </r>
    <r>
      <rPr>
        <sz val="12"/>
        <rFont val="方正黑体_GBK"/>
        <charset val="134"/>
      </rPr>
      <t>4.5</t>
    </r>
    <r>
      <rPr>
        <sz val="12"/>
        <rFont val="方正黑体_GBK"/>
        <charset val="134"/>
      </rPr>
      <t>万元，短路器</t>
    </r>
    <r>
      <rPr>
        <sz val="12"/>
        <rFont val="方正黑体_GBK"/>
        <charset val="134"/>
      </rPr>
      <t>2.5</t>
    </r>
    <r>
      <rPr>
        <sz val="12"/>
        <rFont val="方正黑体_GBK"/>
        <charset val="134"/>
      </rPr>
      <t>万元，线路</t>
    </r>
    <r>
      <rPr>
        <sz val="12"/>
        <rFont val="方正黑体_GBK"/>
        <charset val="134"/>
      </rPr>
      <t>1000</t>
    </r>
    <r>
      <rPr>
        <sz val="12"/>
        <rFont val="方正黑体_GBK"/>
        <charset val="134"/>
      </rPr>
      <t>米</t>
    </r>
    <r>
      <rPr>
        <sz val="12"/>
        <rFont val="方正黑体_GBK"/>
        <charset val="134"/>
      </rPr>
      <t>18</t>
    </r>
    <r>
      <rPr>
        <sz val="12"/>
        <rFont val="方正黑体_GBK"/>
        <charset val="134"/>
      </rPr>
      <t>万，高压计量器</t>
    </r>
    <r>
      <rPr>
        <sz val="12"/>
        <rFont val="方正黑体_GBK"/>
        <charset val="134"/>
      </rPr>
      <t>6000</t>
    </r>
    <r>
      <rPr>
        <sz val="12"/>
        <rFont val="方正黑体_GBK"/>
        <charset val="134"/>
      </rPr>
      <t>元，入户电路铺设</t>
    </r>
    <r>
      <rPr>
        <sz val="12"/>
        <rFont val="方正黑体_GBK"/>
        <charset val="134"/>
      </rPr>
      <t>11.84</t>
    </r>
    <r>
      <rPr>
        <sz val="12"/>
        <rFont val="方正黑体_GBK"/>
        <charset val="134"/>
      </rPr>
      <t>万元，电力需</t>
    </r>
    <r>
      <rPr>
        <sz val="12"/>
        <rFont val="方正黑体_GBK"/>
        <charset val="134"/>
      </rPr>
      <t>37.44</t>
    </r>
    <r>
      <rPr>
        <sz val="12"/>
        <rFont val="方正黑体_GBK"/>
        <charset val="134"/>
      </rPr>
      <t>万元。</t>
    </r>
    <r>
      <rPr>
        <sz val="12"/>
        <rFont val="方正黑体_GBK"/>
        <charset val="134"/>
      </rPr>
      <t xml:space="preserve">
9</t>
    </r>
    <r>
      <rPr>
        <sz val="12"/>
        <rFont val="方正黑体_GBK"/>
        <charset val="134"/>
      </rPr>
      <t>、项目设计费及前期费用</t>
    </r>
    <r>
      <rPr>
        <sz val="12"/>
        <rFont val="方正黑体_GBK"/>
        <charset val="134"/>
      </rPr>
      <t>3%</t>
    </r>
    <r>
      <rPr>
        <sz val="12"/>
        <rFont val="方正黑体_GBK"/>
        <charset val="134"/>
      </rPr>
      <t>，需</t>
    </r>
    <r>
      <rPr>
        <sz val="12"/>
        <rFont val="方正黑体_GBK"/>
        <charset val="134"/>
      </rPr>
      <t>6.12</t>
    </r>
    <r>
      <rPr>
        <sz val="12"/>
        <rFont val="方正黑体_GBK"/>
        <charset val="134"/>
      </rPr>
      <t>万元。</t>
    </r>
    <r>
      <rPr>
        <sz val="12"/>
        <rFont val="方正黑体_GBK"/>
        <charset val="134"/>
      </rPr>
      <t xml:space="preserve">
</t>
    </r>
    <r>
      <rPr>
        <sz val="12"/>
        <rFont val="方正黑体_GBK"/>
        <charset val="134"/>
      </rPr>
      <t>户均年增长</t>
    </r>
    <r>
      <rPr>
        <sz val="12"/>
        <rFont val="方正黑体_GBK"/>
        <charset val="134"/>
      </rPr>
      <t>1000</t>
    </r>
    <r>
      <rPr>
        <sz val="12"/>
        <rFont val="方正黑体_GBK"/>
        <charset val="134"/>
      </rPr>
      <t>元，所有资产归村委会所有，由村委会主导的合作社进行统一管理。</t>
    </r>
  </si>
  <si>
    <r>
      <rPr>
        <sz val="12"/>
        <rFont val="方正黑体_GBK"/>
        <charset val="134"/>
      </rPr>
      <t>养殖小区公用机械设备：</t>
    </r>
    <r>
      <rPr>
        <sz val="12"/>
        <rFont val="方正黑体_GBK"/>
        <charset val="134"/>
      </rPr>
      <t xml:space="preserve">
1</t>
    </r>
    <r>
      <rPr>
        <sz val="12"/>
        <rFont val="方正黑体_GBK"/>
        <charset val="134"/>
      </rPr>
      <t>、</t>
    </r>
    <r>
      <rPr>
        <sz val="12"/>
        <rFont val="方正黑体_GBK"/>
        <charset val="134"/>
      </rPr>
      <t>12</t>
    </r>
    <r>
      <rPr>
        <sz val="12"/>
        <rFont val="方正黑体_GBK"/>
        <charset val="134"/>
      </rPr>
      <t>立方</t>
    </r>
    <r>
      <rPr>
        <sz val="12"/>
        <rFont val="方正黑体_GBK"/>
        <charset val="134"/>
      </rPr>
      <t>TMR</t>
    </r>
    <r>
      <rPr>
        <sz val="12"/>
        <rFont val="方正黑体_GBK"/>
        <charset val="134"/>
      </rPr>
      <t>机一台外加输送带，需</t>
    </r>
    <r>
      <rPr>
        <sz val="12"/>
        <rFont val="方正黑体_GBK"/>
        <charset val="134"/>
      </rPr>
      <t>16.2</t>
    </r>
    <r>
      <rPr>
        <sz val="12"/>
        <rFont val="方正黑体_GBK"/>
        <charset val="134"/>
      </rPr>
      <t>万元；</t>
    </r>
    <r>
      <rPr>
        <sz val="12"/>
        <rFont val="方正黑体_GBK"/>
        <charset val="134"/>
      </rPr>
      <t xml:space="preserve">
2</t>
    </r>
    <r>
      <rPr>
        <sz val="12"/>
        <rFont val="方正黑体_GBK"/>
        <charset val="134"/>
      </rPr>
      <t>、</t>
    </r>
    <r>
      <rPr>
        <sz val="12"/>
        <rFont val="方正黑体_GBK"/>
        <charset val="134"/>
      </rPr>
      <t>50CN</t>
    </r>
    <r>
      <rPr>
        <sz val="12"/>
        <rFont val="方正黑体_GBK"/>
        <charset val="134"/>
      </rPr>
      <t>轮式装载机，需</t>
    </r>
    <r>
      <rPr>
        <sz val="12"/>
        <rFont val="方正黑体_GBK"/>
        <charset val="134"/>
      </rPr>
      <t>40</t>
    </r>
    <r>
      <rPr>
        <sz val="12"/>
        <rFont val="方正黑体_GBK"/>
        <charset val="134"/>
      </rPr>
      <t>万元（装载机额定载重量</t>
    </r>
    <r>
      <rPr>
        <sz val="12"/>
        <rFont val="方正黑体_GBK"/>
        <charset val="134"/>
      </rPr>
      <t xml:space="preserve"> 5000Kg</t>
    </r>
    <r>
      <rPr>
        <sz val="12"/>
        <rFont val="方正黑体_GBK"/>
        <charset val="134"/>
      </rPr>
      <t>，工作质量</t>
    </r>
    <r>
      <rPr>
        <sz val="12"/>
        <rFont val="方正黑体_GBK"/>
        <charset val="134"/>
      </rPr>
      <t xml:space="preserve"> 16800Kg</t>
    </r>
    <r>
      <rPr>
        <sz val="12"/>
        <rFont val="方正黑体_GBK"/>
        <charset val="134"/>
      </rPr>
      <t>，额定功率</t>
    </r>
    <r>
      <rPr>
        <sz val="12"/>
        <rFont val="方正黑体_GBK"/>
        <charset val="134"/>
      </rPr>
      <t xml:space="preserve"> 162KW</t>
    </r>
    <r>
      <rPr>
        <sz val="12"/>
        <rFont val="方正黑体_GBK"/>
        <charset val="134"/>
      </rPr>
      <t>，参考斗容</t>
    </r>
    <r>
      <rPr>
        <sz val="12"/>
        <rFont val="方正黑体_GBK"/>
        <charset val="134"/>
      </rPr>
      <t xml:space="preserve"> 3m</t>
    </r>
    <r>
      <rPr>
        <sz val="12"/>
        <rFont val="Times New Roman"/>
        <charset val="134"/>
      </rPr>
      <t>³</t>
    </r>
    <r>
      <rPr>
        <sz val="12"/>
        <rFont val="方正黑体_GBK"/>
        <charset val="134"/>
      </rPr>
      <t>，卸载高度</t>
    </r>
    <r>
      <rPr>
        <sz val="12"/>
        <rFont val="方正黑体_GBK"/>
        <charset val="134"/>
      </rPr>
      <t xml:space="preserve"> 2970mm</t>
    </r>
    <r>
      <rPr>
        <sz val="12"/>
        <rFont val="方正黑体_GBK"/>
        <charset val="134"/>
      </rPr>
      <t>，最大掘起力</t>
    </r>
    <r>
      <rPr>
        <sz val="12"/>
        <rFont val="方正黑体_GBK"/>
        <charset val="134"/>
      </rPr>
      <t xml:space="preserve"> 167kN</t>
    </r>
    <r>
      <rPr>
        <sz val="12"/>
        <rFont val="方正黑体_GBK"/>
        <charset val="134"/>
      </rPr>
      <t>。）；</t>
    </r>
    <r>
      <rPr>
        <sz val="12"/>
        <rFont val="方正黑体_GBK"/>
        <charset val="134"/>
      </rPr>
      <t xml:space="preserve">
3</t>
    </r>
    <r>
      <rPr>
        <sz val="12"/>
        <rFont val="方正黑体_GBK"/>
        <charset val="134"/>
      </rPr>
      <t>、</t>
    </r>
    <r>
      <rPr>
        <sz val="12"/>
        <rFont val="方正黑体_GBK"/>
        <charset val="134"/>
      </rPr>
      <t>50</t>
    </r>
    <r>
      <rPr>
        <sz val="12"/>
        <rFont val="方正黑体_GBK"/>
        <charset val="134"/>
      </rPr>
      <t>吨地磅一座</t>
    </r>
    <r>
      <rPr>
        <sz val="12"/>
        <rFont val="方正黑体_GBK"/>
        <charset val="134"/>
      </rPr>
      <t>6</t>
    </r>
    <r>
      <rPr>
        <sz val="12"/>
        <rFont val="方正黑体_GBK"/>
        <charset val="134"/>
      </rPr>
      <t>万元（</t>
    </r>
    <r>
      <rPr>
        <sz val="12"/>
        <rFont val="方正黑体_GBK"/>
        <charset val="134"/>
      </rPr>
      <t>3*9m</t>
    </r>
    <r>
      <rPr>
        <sz val="12"/>
        <rFont val="方正黑体_GBK"/>
        <charset val="134"/>
      </rPr>
      <t>）；</t>
    </r>
    <r>
      <rPr>
        <sz val="12"/>
        <rFont val="方正黑体_GBK"/>
        <charset val="134"/>
      </rPr>
      <t xml:space="preserve">
4</t>
    </r>
    <r>
      <rPr>
        <sz val="12"/>
        <rFont val="方正黑体_GBK"/>
        <charset val="134"/>
      </rPr>
      <t>、购买大型揉丝机</t>
    </r>
    <r>
      <rPr>
        <sz val="12"/>
        <rFont val="方正黑体_GBK"/>
        <charset val="134"/>
      </rPr>
      <t>1</t>
    </r>
    <r>
      <rPr>
        <sz val="12"/>
        <rFont val="方正黑体_GBK"/>
        <charset val="134"/>
      </rPr>
      <t>台（主要参数生产效率</t>
    </r>
    <r>
      <rPr>
        <sz val="12"/>
        <rFont val="方正黑体_GBK"/>
        <charset val="134"/>
      </rPr>
      <t>3-6t/h</t>
    </r>
    <r>
      <rPr>
        <sz val="12"/>
        <rFont val="方正黑体_GBK"/>
        <charset val="134"/>
      </rPr>
      <t>，主机配套动力</t>
    </r>
    <r>
      <rPr>
        <sz val="12"/>
        <rFont val="方正黑体_GBK"/>
        <charset val="134"/>
      </rPr>
      <t>37kw</t>
    </r>
    <r>
      <rPr>
        <sz val="12"/>
        <rFont val="方正黑体_GBK"/>
        <charset val="134"/>
      </rPr>
      <t>，主机转速</t>
    </r>
    <r>
      <rPr>
        <sz val="12"/>
        <rFont val="方正黑体_GBK"/>
        <charset val="134"/>
      </rPr>
      <t>1600r/min</t>
    </r>
    <r>
      <rPr>
        <sz val="12"/>
        <rFont val="方正黑体_GBK"/>
        <charset val="134"/>
      </rPr>
      <t>，主机转子直径</t>
    </r>
    <r>
      <rPr>
        <sz val="12"/>
        <rFont val="方正黑体_GBK"/>
        <charset val="134"/>
      </rPr>
      <t>700mm</t>
    </r>
    <r>
      <rPr>
        <sz val="12"/>
        <rFont val="方正黑体_GBK"/>
        <charset val="134"/>
      </rPr>
      <t>），每台</t>
    </r>
    <r>
      <rPr>
        <sz val="12"/>
        <rFont val="方正黑体_GBK"/>
        <charset val="134"/>
      </rPr>
      <t>7.8</t>
    </r>
    <r>
      <rPr>
        <sz val="12"/>
        <rFont val="方正黑体_GBK"/>
        <charset val="134"/>
      </rPr>
      <t>万元；</t>
    </r>
    <r>
      <rPr>
        <sz val="12"/>
        <rFont val="方正黑体_GBK"/>
        <charset val="134"/>
      </rPr>
      <t xml:space="preserve">
5</t>
    </r>
    <r>
      <rPr>
        <sz val="12"/>
        <rFont val="方正黑体_GBK"/>
        <charset val="134"/>
      </rPr>
      <t>、</t>
    </r>
    <r>
      <rPr>
        <sz val="12"/>
        <rFont val="方正黑体_GBK"/>
        <charset val="134"/>
      </rPr>
      <t>15</t>
    </r>
    <r>
      <rPr>
        <sz val="12"/>
        <rFont val="方正黑体_GBK"/>
        <charset val="134"/>
      </rPr>
      <t>千瓦以上铡草机二台（主要参数：配用电机</t>
    </r>
    <r>
      <rPr>
        <sz val="12"/>
        <rFont val="方正黑体_GBK"/>
        <charset val="134"/>
      </rPr>
      <t>15kw</t>
    </r>
    <r>
      <rPr>
        <sz val="12"/>
        <rFont val="方正黑体_GBK"/>
        <charset val="134"/>
      </rPr>
      <t>、配用柴油机</t>
    </r>
    <r>
      <rPr>
        <sz val="12"/>
        <rFont val="方正黑体_GBK"/>
        <charset val="134"/>
      </rPr>
      <t>≥25hp</t>
    </r>
    <r>
      <rPr>
        <sz val="12"/>
        <rFont val="方正黑体_GBK"/>
        <charset val="134"/>
      </rPr>
      <t>，生产效率</t>
    </r>
    <r>
      <rPr>
        <sz val="12"/>
        <rFont val="方正黑体_GBK"/>
        <charset val="134"/>
      </rPr>
      <t>3-20t/h</t>
    </r>
    <r>
      <rPr>
        <sz val="12"/>
        <rFont val="方正黑体_GBK"/>
        <charset val="134"/>
      </rPr>
      <t>）及各配套</t>
    </r>
    <r>
      <rPr>
        <sz val="12"/>
        <rFont val="方正黑体_GBK"/>
        <charset val="134"/>
      </rPr>
      <t>2</t>
    </r>
    <r>
      <rPr>
        <sz val="12"/>
        <rFont val="方正黑体_GBK"/>
        <charset val="134"/>
      </rPr>
      <t>套刀具，每台补助</t>
    </r>
    <r>
      <rPr>
        <sz val="12"/>
        <rFont val="方正黑体_GBK"/>
        <charset val="134"/>
      </rPr>
      <t>4.5</t>
    </r>
    <r>
      <rPr>
        <sz val="12"/>
        <rFont val="方正黑体_GBK"/>
        <charset val="134"/>
      </rPr>
      <t>万元，需</t>
    </r>
    <r>
      <rPr>
        <sz val="12"/>
        <rFont val="方正黑体_GBK"/>
        <charset val="134"/>
      </rPr>
      <t>9</t>
    </r>
    <r>
      <rPr>
        <sz val="12"/>
        <rFont val="方正黑体_GBK"/>
        <charset val="134"/>
      </rPr>
      <t>万元；</t>
    </r>
    <r>
      <rPr>
        <sz val="12"/>
        <rFont val="方正黑体_GBK"/>
        <charset val="134"/>
      </rPr>
      <t xml:space="preserve">
6</t>
    </r>
    <r>
      <rPr>
        <sz val="12"/>
        <rFont val="方正黑体_GBK"/>
        <charset val="134"/>
      </rPr>
      <t>、粉碎机一台（配套动力</t>
    </r>
    <r>
      <rPr>
        <sz val="12"/>
        <rFont val="方正黑体_GBK"/>
        <charset val="134"/>
      </rPr>
      <t>≥15kw;</t>
    </r>
    <r>
      <rPr>
        <sz val="12"/>
        <rFont val="方正黑体_GBK"/>
        <charset val="134"/>
      </rPr>
      <t>主轴转率</t>
    </r>
    <r>
      <rPr>
        <sz val="12"/>
        <rFont val="方正黑体_GBK"/>
        <charset val="134"/>
      </rPr>
      <t>≥1600r/min</t>
    </r>
    <r>
      <rPr>
        <sz val="12"/>
        <rFont val="方正黑体_GBK"/>
        <charset val="134"/>
      </rPr>
      <t>；生产效率</t>
    </r>
    <r>
      <rPr>
        <sz val="12"/>
        <rFont val="方正黑体_GBK"/>
        <charset val="134"/>
      </rPr>
      <t>≥500kg/h</t>
    </r>
    <r>
      <rPr>
        <sz val="12"/>
        <rFont val="方正黑体_GBK"/>
        <charset val="134"/>
      </rPr>
      <t>）</t>
    </r>
    <r>
      <rPr>
        <sz val="12"/>
        <rFont val="方正黑体_GBK"/>
        <charset val="134"/>
      </rPr>
      <t>,</t>
    </r>
    <r>
      <rPr>
        <sz val="12"/>
        <rFont val="方正黑体_GBK"/>
        <charset val="134"/>
      </rPr>
      <t>每台</t>
    </r>
    <r>
      <rPr>
        <sz val="12"/>
        <rFont val="方正黑体_GBK"/>
        <charset val="134"/>
      </rPr>
      <t>2</t>
    </r>
    <r>
      <rPr>
        <sz val="12"/>
        <rFont val="方正黑体_GBK"/>
        <charset val="134"/>
      </rPr>
      <t>万元；</t>
    </r>
    <r>
      <rPr>
        <sz val="12"/>
        <rFont val="方正黑体_GBK"/>
        <charset val="134"/>
      </rPr>
      <t xml:space="preserve">
7</t>
    </r>
    <r>
      <rPr>
        <sz val="12"/>
        <rFont val="方正黑体_GBK"/>
        <charset val="134"/>
      </rPr>
      <t>、焚烧炉</t>
    </r>
    <r>
      <rPr>
        <sz val="12"/>
        <rFont val="方正黑体_GBK"/>
        <charset val="134"/>
      </rPr>
      <t>1</t>
    </r>
    <r>
      <rPr>
        <sz val="12"/>
        <rFont val="方正黑体_GBK"/>
        <charset val="134"/>
      </rPr>
      <t>台（处理量</t>
    </r>
    <r>
      <rPr>
        <sz val="12"/>
        <rFont val="方正黑体_GBK"/>
        <charset val="134"/>
      </rPr>
      <t>&gt;30kg/h</t>
    </r>
    <r>
      <rPr>
        <sz val="12"/>
        <rFont val="方正黑体_GBK"/>
        <charset val="134"/>
      </rPr>
      <t>），</t>
    </r>
    <r>
      <rPr>
        <sz val="12"/>
        <rFont val="方正黑体_GBK"/>
        <charset val="134"/>
      </rPr>
      <t>6.5</t>
    </r>
    <r>
      <rPr>
        <sz val="12"/>
        <rFont val="方正黑体_GBK"/>
        <charset val="134"/>
      </rPr>
      <t>万元；</t>
    </r>
    <r>
      <rPr>
        <sz val="12"/>
        <rFont val="方正黑体_GBK"/>
        <charset val="134"/>
      </rPr>
      <t xml:space="preserve">
8</t>
    </r>
    <r>
      <rPr>
        <sz val="12"/>
        <rFont val="方正黑体_GBK"/>
        <charset val="134"/>
      </rPr>
      <t>、购买消毒车</t>
    </r>
    <r>
      <rPr>
        <sz val="12"/>
        <rFont val="方正黑体_GBK"/>
        <charset val="134"/>
      </rPr>
      <t>1</t>
    </r>
    <r>
      <rPr>
        <sz val="12"/>
        <rFont val="方正黑体_GBK"/>
        <charset val="134"/>
      </rPr>
      <t>辆，</t>
    </r>
    <r>
      <rPr>
        <sz val="12"/>
        <rFont val="方正黑体_GBK"/>
        <charset val="134"/>
      </rPr>
      <t>&lt;</t>
    </r>
    <r>
      <rPr>
        <sz val="12"/>
        <rFont val="方正黑体_GBK"/>
        <charset val="134"/>
      </rPr>
      <t>参数：水平射程</t>
    </r>
    <r>
      <rPr>
        <sz val="12"/>
        <rFont val="方正黑体_GBK"/>
        <charset val="134"/>
      </rPr>
      <t>30</t>
    </r>
    <r>
      <rPr>
        <sz val="12"/>
        <rFont val="方正黑体_GBK"/>
        <charset val="134"/>
      </rPr>
      <t>米，泵机功率</t>
    </r>
    <r>
      <rPr>
        <sz val="12"/>
        <rFont val="方正黑体_GBK"/>
        <charset val="134"/>
      </rPr>
      <t>1.5Kw</t>
    </r>
    <r>
      <rPr>
        <sz val="12"/>
        <rFont val="方正黑体_GBK"/>
        <charset val="134"/>
      </rPr>
      <t>，喷雾流量</t>
    </r>
    <r>
      <rPr>
        <sz val="12"/>
        <rFont val="方正黑体_GBK"/>
        <charset val="134"/>
      </rPr>
      <t>6-18L/s</t>
    </r>
    <r>
      <rPr>
        <sz val="12"/>
        <rFont val="方正黑体_GBK"/>
        <charset val="134"/>
      </rPr>
      <t>，水平旋转角度</t>
    </r>
    <r>
      <rPr>
        <sz val="12"/>
        <rFont val="方正黑体_GBK"/>
        <charset val="134"/>
      </rPr>
      <t>±360&gt;</t>
    </r>
    <r>
      <rPr>
        <sz val="12"/>
        <rFont val="方正黑体_GBK"/>
        <charset val="134"/>
      </rPr>
      <t>，需要</t>
    </r>
    <r>
      <rPr>
        <sz val="12"/>
        <rFont val="方正黑体_GBK"/>
        <charset val="134"/>
      </rPr>
      <t>15</t>
    </r>
    <r>
      <rPr>
        <sz val="12"/>
        <rFont val="方正黑体_GBK"/>
        <charset val="134"/>
      </rPr>
      <t>万元；</t>
    </r>
    <r>
      <rPr>
        <sz val="12"/>
        <rFont val="方正黑体_GBK"/>
        <charset val="134"/>
      </rPr>
      <t xml:space="preserve">
9</t>
    </r>
    <r>
      <rPr>
        <sz val="12"/>
        <rFont val="方正黑体_GBK"/>
        <charset val="134"/>
      </rPr>
      <t>、建设浅水井</t>
    </r>
    <r>
      <rPr>
        <sz val="12"/>
        <rFont val="方正黑体_GBK"/>
        <charset val="134"/>
      </rPr>
      <t>148</t>
    </r>
    <r>
      <rPr>
        <sz val="12"/>
        <rFont val="方正黑体_GBK"/>
        <charset val="134"/>
      </rPr>
      <t>眼（水泵采购及安装），每户一眼，值班室、厂房、药浴池各</t>
    </r>
    <r>
      <rPr>
        <sz val="12"/>
        <rFont val="方正黑体_GBK"/>
        <charset val="134"/>
      </rPr>
      <t>1</t>
    </r>
    <r>
      <rPr>
        <sz val="12"/>
        <rFont val="方正黑体_GBK"/>
        <charset val="134"/>
      </rPr>
      <t>眼，共计</t>
    </r>
    <r>
      <rPr>
        <sz val="12"/>
        <rFont val="方正黑体_GBK"/>
        <charset val="134"/>
      </rPr>
      <t>151</t>
    </r>
    <r>
      <rPr>
        <sz val="12"/>
        <rFont val="方正黑体_GBK"/>
        <charset val="134"/>
      </rPr>
      <t>眼。（预计</t>
    </r>
    <r>
      <rPr>
        <sz val="12"/>
        <rFont val="方正黑体_GBK"/>
        <charset val="134"/>
      </rPr>
      <t>30</t>
    </r>
    <r>
      <rPr>
        <sz val="12"/>
        <rFont val="方正黑体_GBK"/>
        <charset val="134"/>
      </rPr>
      <t>米深，出水管直径</t>
    </r>
    <r>
      <rPr>
        <sz val="12"/>
        <rFont val="方正黑体_GBK"/>
        <charset val="134"/>
      </rPr>
      <t>30mm</t>
    </r>
    <r>
      <rPr>
        <sz val="12"/>
        <rFont val="方正黑体_GBK"/>
        <charset val="134"/>
      </rPr>
      <t>），每眼补助</t>
    </r>
    <r>
      <rPr>
        <sz val="12"/>
        <rFont val="方正黑体_GBK"/>
        <charset val="134"/>
      </rPr>
      <t>1500</t>
    </r>
    <r>
      <rPr>
        <sz val="12"/>
        <rFont val="方正黑体_GBK"/>
        <charset val="134"/>
      </rPr>
      <t>元，共计</t>
    </r>
    <r>
      <rPr>
        <sz val="12"/>
        <rFont val="方正黑体_GBK"/>
        <charset val="134"/>
      </rPr>
      <t>22.65</t>
    </r>
    <r>
      <rPr>
        <sz val="12"/>
        <rFont val="方正黑体_GBK"/>
        <charset val="134"/>
      </rPr>
      <t>万元；</t>
    </r>
    <r>
      <rPr>
        <sz val="12"/>
        <rFont val="方正黑体_GBK"/>
        <charset val="134"/>
      </rPr>
      <t xml:space="preserve">
10</t>
    </r>
    <r>
      <rPr>
        <sz val="12"/>
        <rFont val="方正黑体_GBK"/>
        <charset val="134"/>
      </rPr>
      <t>、监控设施一套</t>
    </r>
    <r>
      <rPr>
        <sz val="12"/>
        <rFont val="方正黑体_GBK"/>
        <charset val="134"/>
      </rPr>
      <t>8</t>
    </r>
    <r>
      <rPr>
        <sz val="12"/>
        <rFont val="方正黑体_GBK"/>
        <charset val="134"/>
      </rPr>
      <t>万元。</t>
    </r>
    <r>
      <rPr>
        <sz val="12"/>
        <rFont val="方正黑体_GBK"/>
        <charset val="134"/>
      </rPr>
      <t xml:space="preserve">
</t>
    </r>
    <r>
      <rPr>
        <sz val="12"/>
        <rFont val="方正黑体_GBK"/>
        <charset val="134"/>
      </rPr>
      <t>涉及贫困户家庭</t>
    </r>
    <r>
      <rPr>
        <sz val="12"/>
        <rFont val="方正黑体_GBK"/>
        <charset val="134"/>
      </rPr>
      <t>30</t>
    </r>
    <r>
      <rPr>
        <sz val="12"/>
        <rFont val="方正黑体_GBK"/>
        <charset val="134"/>
      </rPr>
      <t>户，户均增长</t>
    </r>
    <r>
      <rPr>
        <sz val="12"/>
        <rFont val="方正黑体_GBK"/>
        <charset val="134"/>
      </rPr>
      <t>1000</t>
    </r>
    <r>
      <rPr>
        <sz val="12"/>
        <rFont val="方正黑体_GBK"/>
        <charset val="134"/>
      </rPr>
      <t>元，所有资产归村委会所有，由村委会主导的合作社进行统一管理。</t>
    </r>
  </si>
  <si>
    <r>
      <rPr>
        <sz val="12"/>
        <rFont val="方正黑体_GBK"/>
        <charset val="134"/>
      </rPr>
      <t>涉及贫困户家庭</t>
    </r>
    <r>
      <rPr>
        <sz val="12"/>
        <rFont val="方正黑体_GBK"/>
        <charset val="134"/>
      </rPr>
      <t>30</t>
    </r>
    <r>
      <rPr>
        <sz val="12"/>
        <rFont val="方正黑体_GBK"/>
        <charset val="134"/>
      </rPr>
      <t>户，户均增长</t>
    </r>
    <r>
      <rPr>
        <sz val="12"/>
        <rFont val="方正黑体_GBK"/>
        <charset val="134"/>
      </rPr>
      <t>1000</t>
    </r>
    <r>
      <rPr>
        <sz val="12"/>
        <rFont val="方正黑体_GBK"/>
        <charset val="134"/>
      </rPr>
      <t>元，所有资产归村委会所有，由村委会主导的合作社进行统一管理。</t>
    </r>
  </si>
  <si>
    <r>
      <rPr>
        <sz val="12"/>
        <rFont val="方正黑体_GBK"/>
        <charset val="134"/>
      </rPr>
      <t>新客运站旁，村集体土地</t>
    </r>
    <r>
      <rPr>
        <sz val="12"/>
        <rFont val="方正黑体_GBK"/>
        <charset val="134"/>
      </rPr>
      <t>6</t>
    </r>
    <r>
      <rPr>
        <sz val="12"/>
        <rFont val="方正黑体_GBK"/>
        <charset val="134"/>
      </rPr>
      <t>亩，修建二层店铺共计</t>
    </r>
    <r>
      <rPr>
        <sz val="12"/>
        <rFont val="方正黑体_GBK"/>
        <charset val="134"/>
      </rPr>
      <t>600</t>
    </r>
    <r>
      <rPr>
        <sz val="12"/>
        <rFont val="方正黑体_GBK"/>
        <charset val="134"/>
      </rPr>
      <t>平米（具体尺寸以设计图为准），每平米</t>
    </r>
    <r>
      <rPr>
        <sz val="12"/>
        <rFont val="方正黑体_GBK"/>
        <charset val="134"/>
      </rPr>
      <t>2300</t>
    </r>
    <r>
      <rPr>
        <sz val="12"/>
        <rFont val="方正黑体_GBK"/>
        <charset val="134"/>
      </rPr>
      <t>元，需</t>
    </r>
    <r>
      <rPr>
        <sz val="12"/>
        <rFont val="方正黑体_GBK"/>
        <charset val="134"/>
      </rPr>
      <t>138</t>
    </r>
    <r>
      <rPr>
        <sz val="12"/>
        <rFont val="方正黑体_GBK"/>
        <charset val="134"/>
      </rPr>
      <t>万元，资产归村集体所有，项目建成后鼓励贫困户就业。门前</t>
    </r>
    <r>
      <rPr>
        <sz val="12"/>
        <rFont val="方正黑体_GBK"/>
        <charset val="134"/>
      </rPr>
      <t>1000</t>
    </r>
    <r>
      <rPr>
        <sz val="12"/>
        <rFont val="方正黑体_GBK"/>
        <charset val="134"/>
      </rPr>
      <t>平米地坪，每平米</t>
    </r>
    <r>
      <rPr>
        <sz val="12"/>
        <rFont val="方正黑体_GBK"/>
        <charset val="134"/>
      </rPr>
      <t>140</t>
    </r>
    <r>
      <rPr>
        <sz val="12"/>
        <rFont val="方正黑体_GBK"/>
        <charset val="134"/>
      </rPr>
      <t>元，需</t>
    </r>
    <r>
      <rPr>
        <sz val="12"/>
        <rFont val="方正黑体_GBK"/>
        <charset val="134"/>
      </rPr>
      <t>14</t>
    </r>
    <r>
      <rPr>
        <sz val="12"/>
        <rFont val="方正黑体_GBK"/>
        <charset val="134"/>
      </rPr>
      <t>万元。供排水管网建设，供水管网</t>
    </r>
    <r>
      <rPr>
        <sz val="12"/>
        <rFont val="方正黑体_GBK"/>
        <charset val="134"/>
      </rPr>
      <t>1</t>
    </r>
    <r>
      <rPr>
        <sz val="12"/>
        <rFont val="方正黑体_GBK"/>
        <charset val="134"/>
      </rPr>
      <t>万元，排水接入集中排水设施中，</t>
    </r>
    <r>
      <rPr>
        <sz val="12"/>
        <rFont val="方正黑体_GBK"/>
        <charset val="134"/>
      </rPr>
      <t>1</t>
    </r>
    <r>
      <rPr>
        <sz val="12"/>
        <rFont val="方正黑体_GBK"/>
        <charset val="134"/>
      </rPr>
      <t>万元。前期设计勘界等费用</t>
    </r>
    <r>
      <rPr>
        <sz val="12"/>
        <rFont val="方正黑体_GBK"/>
        <charset val="134"/>
      </rPr>
      <t>3%</t>
    </r>
    <r>
      <rPr>
        <sz val="12"/>
        <rFont val="方正黑体_GBK"/>
        <charset val="134"/>
      </rPr>
      <t>，需</t>
    </r>
    <r>
      <rPr>
        <sz val="12"/>
        <rFont val="方正黑体_GBK"/>
        <charset val="134"/>
      </rPr>
      <t>4.62</t>
    </r>
    <r>
      <rPr>
        <sz val="12"/>
        <rFont val="方正黑体_GBK"/>
        <charset val="134"/>
      </rPr>
      <t>万元。就业户，年收入增加</t>
    </r>
    <r>
      <rPr>
        <sz val="12"/>
        <rFont val="方正黑体_GBK"/>
        <charset val="134"/>
      </rPr>
      <t>3000</t>
    </r>
    <r>
      <rPr>
        <sz val="12"/>
        <rFont val="方正黑体_GBK"/>
        <charset val="134"/>
      </rPr>
      <t>元以上，资产归村委会所有，由村委会进行统一管理。</t>
    </r>
  </si>
  <si>
    <r>
      <rPr>
        <sz val="12"/>
        <rFont val="方正黑体_GBK"/>
        <charset val="134"/>
      </rPr>
      <t>年收入增加</t>
    </r>
    <r>
      <rPr>
        <sz val="12"/>
        <rFont val="方正黑体_GBK"/>
        <charset val="134"/>
      </rPr>
      <t>3000</t>
    </r>
    <r>
      <rPr>
        <sz val="12"/>
        <rFont val="方正黑体_GBK"/>
        <charset val="134"/>
      </rPr>
      <t>元以上，资产归村委会所有，由村委会进行统一管理。</t>
    </r>
  </si>
  <si>
    <r>
      <rPr>
        <sz val="12"/>
        <rFont val="方正黑体_GBK"/>
        <charset val="134"/>
      </rPr>
      <t>50</t>
    </r>
    <r>
      <rPr>
        <sz val="12"/>
        <rFont val="方正黑体_GBK"/>
        <charset val="134"/>
      </rPr>
      <t>吨地磅一座，</t>
    </r>
    <r>
      <rPr>
        <sz val="12"/>
        <rFont val="方正黑体_GBK"/>
        <charset val="134"/>
      </rPr>
      <t>6</t>
    </r>
    <r>
      <rPr>
        <sz val="12"/>
        <rFont val="方正黑体_GBK"/>
        <charset val="134"/>
      </rPr>
      <t>万元。归村集体所有，由村委会统一管理。涉及贫困户家庭</t>
    </r>
    <r>
      <rPr>
        <sz val="12"/>
        <rFont val="方正黑体_GBK"/>
        <charset val="134"/>
      </rPr>
      <t>40</t>
    </r>
    <r>
      <rPr>
        <sz val="12"/>
        <rFont val="方正黑体_GBK"/>
        <charset val="134"/>
      </rPr>
      <t>户，每亩土地节约</t>
    </r>
    <r>
      <rPr>
        <sz val="12"/>
        <rFont val="方正黑体_GBK"/>
        <charset val="134"/>
      </rPr>
      <t>20-30</t>
    </r>
    <r>
      <rPr>
        <sz val="12"/>
        <rFont val="方正黑体_GBK"/>
        <charset val="134"/>
      </rPr>
      <t>元。资产归村委会所有，由村委会主导的合作社进行统一管理。</t>
    </r>
  </si>
  <si>
    <r>
      <rPr>
        <sz val="12"/>
        <rFont val="方正黑体_GBK"/>
        <charset val="134"/>
      </rPr>
      <t>涉及贫困户家庭</t>
    </r>
    <r>
      <rPr>
        <sz val="12"/>
        <rFont val="方正黑体_GBK"/>
        <charset val="134"/>
      </rPr>
      <t>40</t>
    </r>
    <r>
      <rPr>
        <sz val="12"/>
        <rFont val="方正黑体_GBK"/>
        <charset val="134"/>
      </rPr>
      <t>户，每亩土地节约</t>
    </r>
    <r>
      <rPr>
        <sz val="12"/>
        <rFont val="方正黑体_GBK"/>
        <charset val="134"/>
      </rPr>
      <t>20-30</t>
    </r>
    <r>
      <rPr>
        <sz val="12"/>
        <rFont val="方正黑体_GBK"/>
        <charset val="134"/>
      </rPr>
      <t>元。资产归村委会所有，由村委会主导的合作社进行统一管理。</t>
    </r>
  </si>
  <si>
    <t>巴格艾日克乡科台买艾日克村、克仁艾日克村</t>
  </si>
  <si>
    <r>
      <rPr>
        <sz val="12"/>
        <rFont val="方正黑体_GBK"/>
        <charset val="134"/>
      </rPr>
      <t>科台买艾日克村</t>
    </r>
    <r>
      <rPr>
        <sz val="12"/>
        <rFont val="方正黑体_GBK"/>
        <charset val="134"/>
      </rPr>
      <t>1/2UD60</t>
    </r>
    <r>
      <rPr>
        <sz val="12"/>
        <rFont val="方正黑体_GBK"/>
        <charset val="134"/>
      </rPr>
      <t>渠，总</t>
    </r>
    <r>
      <rPr>
        <sz val="12"/>
        <rFont val="方正黑体_GBK"/>
        <charset val="134"/>
      </rPr>
      <t>1.598km</t>
    </r>
    <r>
      <rPr>
        <sz val="12"/>
        <rFont val="方正黑体_GBK"/>
        <charset val="134"/>
      </rPr>
      <t>，每公里补助</t>
    </r>
    <r>
      <rPr>
        <sz val="12"/>
        <rFont val="方正黑体_GBK"/>
        <charset val="134"/>
      </rPr>
      <t>28</t>
    </r>
    <r>
      <rPr>
        <sz val="12"/>
        <rFont val="方正黑体_GBK"/>
        <charset val="134"/>
      </rPr>
      <t>万元，需</t>
    </r>
    <r>
      <rPr>
        <sz val="12"/>
        <rFont val="方正黑体_GBK"/>
        <charset val="134"/>
      </rPr>
      <t>44.74</t>
    </r>
    <r>
      <rPr>
        <sz val="12"/>
        <rFont val="方正黑体_GBK"/>
        <charset val="134"/>
      </rPr>
      <t>万元，闸门</t>
    </r>
    <r>
      <rPr>
        <sz val="12"/>
        <rFont val="方正黑体_GBK"/>
        <charset val="134"/>
      </rPr>
      <t>18</t>
    </r>
    <r>
      <rPr>
        <sz val="12"/>
        <rFont val="方正黑体_GBK"/>
        <charset val="134"/>
      </rPr>
      <t>座，每座</t>
    </r>
    <r>
      <rPr>
        <sz val="12"/>
        <rFont val="方正黑体_GBK"/>
        <charset val="134"/>
      </rPr>
      <t>4000</t>
    </r>
    <r>
      <rPr>
        <sz val="12"/>
        <rFont val="方正黑体_GBK"/>
        <charset val="134"/>
      </rPr>
      <t>元，需</t>
    </r>
    <r>
      <rPr>
        <sz val="12"/>
        <rFont val="方正黑体_GBK"/>
        <charset val="134"/>
      </rPr>
      <t>7.2</t>
    </r>
    <r>
      <rPr>
        <sz val="12"/>
        <rFont val="方正黑体_GBK"/>
        <charset val="134"/>
      </rPr>
      <t>万元，跨渠桥</t>
    </r>
    <r>
      <rPr>
        <sz val="12"/>
        <rFont val="方正黑体_GBK"/>
        <charset val="134"/>
      </rPr>
      <t>11</t>
    </r>
    <r>
      <rPr>
        <sz val="12"/>
        <rFont val="方正黑体_GBK"/>
        <charset val="134"/>
      </rPr>
      <t>座，每座</t>
    </r>
    <r>
      <rPr>
        <sz val="12"/>
        <rFont val="方正黑体_GBK"/>
        <charset val="134"/>
      </rPr>
      <t>10000</t>
    </r>
    <r>
      <rPr>
        <sz val="12"/>
        <rFont val="方正黑体_GBK"/>
        <charset val="134"/>
      </rPr>
      <t>元，需</t>
    </r>
    <r>
      <rPr>
        <sz val="12"/>
        <rFont val="方正黑体_GBK"/>
        <charset val="134"/>
      </rPr>
      <t>11</t>
    </r>
    <r>
      <rPr>
        <sz val="12"/>
        <rFont val="方正黑体_GBK"/>
        <charset val="134"/>
      </rPr>
      <t>万元；</t>
    </r>
    <r>
      <rPr>
        <sz val="12"/>
        <rFont val="方正黑体_GBK"/>
        <charset val="134"/>
      </rPr>
      <t xml:space="preserve">
</t>
    </r>
    <r>
      <rPr>
        <sz val="12"/>
        <rFont val="方正黑体_GBK"/>
        <charset val="134"/>
      </rPr>
      <t>克仁艾日克村</t>
    </r>
    <r>
      <rPr>
        <sz val="12"/>
        <rFont val="方正黑体_GBK"/>
        <charset val="134"/>
      </rPr>
      <t>1/2UD60</t>
    </r>
    <r>
      <rPr>
        <sz val="12"/>
        <rFont val="方正黑体_GBK"/>
        <charset val="134"/>
      </rPr>
      <t>渠，总长</t>
    </r>
    <r>
      <rPr>
        <sz val="12"/>
        <rFont val="方正黑体_GBK"/>
        <charset val="134"/>
      </rPr>
      <t>0.182km</t>
    </r>
    <r>
      <rPr>
        <sz val="12"/>
        <rFont val="方正黑体_GBK"/>
        <charset val="134"/>
      </rPr>
      <t>，每公里补助</t>
    </r>
    <r>
      <rPr>
        <sz val="12"/>
        <rFont val="方正黑体_GBK"/>
        <charset val="134"/>
      </rPr>
      <t>28</t>
    </r>
    <r>
      <rPr>
        <sz val="12"/>
        <rFont val="方正黑体_GBK"/>
        <charset val="134"/>
      </rPr>
      <t>万元，需</t>
    </r>
    <r>
      <rPr>
        <sz val="12"/>
        <rFont val="方正黑体_GBK"/>
        <charset val="134"/>
      </rPr>
      <t>5.1</t>
    </r>
    <r>
      <rPr>
        <sz val="12"/>
        <rFont val="方正黑体_GBK"/>
        <charset val="134"/>
      </rPr>
      <t>万元。闸门</t>
    </r>
    <r>
      <rPr>
        <sz val="12"/>
        <rFont val="方正黑体_GBK"/>
        <charset val="134"/>
      </rPr>
      <t>4</t>
    </r>
    <r>
      <rPr>
        <sz val="12"/>
        <rFont val="方正黑体_GBK"/>
        <charset val="134"/>
      </rPr>
      <t>座，每座</t>
    </r>
    <r>
      <rPr>
        <sz val="12"/>
        <rFont val="方正黑体_GBK"/>
        <charset val="134"/>
      </rPr>
      <t>4000</t>
    </r>
    <r>
      <rPr>
        <sz val="12"/>
        <rFont val="方正黑体_GBK"/>
        <charset val="134"/>
      </rPr>
      <t>元，需</t>
    </r>
    <r>
      <rPr>
        <sz val="12"/>
        <rFont val="方正黑体_GBK"/>
        <charset val="134"/>
      </rPr>
      <t>1.6</t>
    </r>
    <r>
      <rPr>
        <sz val="12"/>
        <rFont val="方正黑体_GBK"/>
        <charset val="134"/>
      </rPr>
      <t>万元；</t>
    </r>
    <r>
      <rPr>
        <sz val="12"/>
        <rFont val="方正黑体_GBK"/>
        <charset val="134"/>
      </rPr>
      <t xml:space="preserve">
</t>
    </r>
    <r>
      <rPr>
        <sz val="12"/>
        <rFont val="方正黑体_GBK"/>
        <charset val="134"/>
      </rPr>
      <t>项目前期费用，设计费</t>
    </r>
    <r>
      <rPr>
        <sz val="12"/>
        <rFont val="方正黑体_GBK"/>
        <charset val="134"/>
      </rPr>
      <t>3%</t>
    </r>
    <r>
      <rPr>
        <sz val="12"/>
        <rFont val="方正黑体_GBK"/>
        <charset val="134"/>
      </rPr>
      <t>，需</t>
    </r>
    <r>
      <rPr>
        <sz val="12"/>
        <rFont val="方正黑体_GBK"/>
        <charset val="134"/>
      </rPr>
      <t>2.08</t>
    </r>
    <r>
      <rPr>
        <sz val="12"/>
        <rFont val="方正黑体_GBK"/>
        <charset val="134"/>
      </rPr>
      <t>万元。</t>
    </r>
    <r>
      <rPr>
        <sz val="12"/>
        <rFont val="方正黑体_GBK"/>
        <charset val="134"/>
      </rPr>
      <t xml:space="preserve">
</t>
    </r>
    <r>
      <rPr>
        <sz val="12"/>
        <rFont val="方正黑体_GBK"/>
        <charset val="134"/>
      </rPr>
      <t>项目实施后，解决贫困户及周边农户农业灌溉的需求，解决防渗功能，为扩大种植规模节约成本，预计户均每亩节约成本</t>
    </r>
    <r>
      <rPr>
        <sz val="12"/>
        <rFont val="方正黑体_GBK"/>
        <charset val="134"/>
      </rPr>
      <t>20-30</t>
    </r>
    <r>
      <rPr>
        <sz val="12"/>
        <rFont val="方正黑体_GBK"/>
        <charset val="134"/>
      </rPr>
      <t>元，资产归村集体所有。</t>
    </r>
  </si>
  <si>
    <r>
      <rPr>
        <sz val="12"/>
        <rFont val="方正黑体_GBK"/>
        <charset val="134"/>
      </rPr>
      <t>项目实施后，解决贫困户及周边农户农业灌溉的需求，解决防渗功能，为扩大种植规模节约成本，预计户均每亩节约成本</t>
    </r>
    <r>
      <rPr>
        <sz val="12"/>
        <rFont val="方正黑体_GBK"/>
        <charset val="134"/>
      </rPr>
      <t>20-30</t>
    </r>
    <r>
      <rPr>
        <sz val="12"/>
        <rFont val="方正黑体_GBK"/>
        <charset val="134"/>
      </rPr>
      <t>元，资产归村集体所有。</t>
    </r>
  </si>
  <si>
    <t>巴格艾日克乡克仁艾日克村</t>
  </si>
  <si>
    <r>
      <rPr>
        <sz val="12"/>
        <rFont val="方正黑体_GBK"/>
        <charset val="134"/>
      </rPr>
      <t>养殖小区</t>
    </r>
    <r>
      <rPr>
        <sz val="12"/>
        <rFont val="方正黑体_GBK"/>
        <charset val="134"/>
      </rPr>
      <t>148</t>
    </r>
    <r>
      <rPr>
        <sz val="12"/>
        <rFont val="方正黑体_GBK"/>
        <charset val="134"/>
      </rPr>
      <t>户农户建设圈舍，占地</t>
    </r>
    <r>
      <rPr>
        <sz val="12"/>
        <rFont val="方正黑体_GBK"/>
        <charset val="134"/>
      </rPr>
      <t>174.49</t>
    </r>
    <r>
      <rPr>
        <sz val="12"/>
        <rFont val="方正黑体_GBK"/>
        <charset val="134"/>
      </rPr>
      <t>亩，需建设</t>
    </r>
    <r>
      <rPr>
        <sz val="12"/>
        <rFont val="方正黑体_GBK"/>
        <charset val="134"/>
      </rPr>
      <t xml:space="preserve">
1</t>
    </r>
    <r>
      <rPr>
        <sz val="12"/>
        <rFont val="方正黑体_GBK"/>
        <charset val="134"/>
      </rPr>
      <t>、养殖小区基础设施建设消毒室（</t>
    </r>
    <r>
      <rPr>
        <sz val="12"/>
        <rFont val="方正黑体_GBK"/>
        <charset val="134"/>
      </rPr>
      <t>54</t>
    </r>
    <r>
      <rPr>
        <sz val="12"/>
        <rFont val="方正黑体_GBK"/>
        <charset val="134"/>
      </rPr>
      <t>㎡）、技术服务室（</t>
    </r>
    <r>
      <rPr>
        <sz val="12"/>
        <rFont val="方正黑体_GBK"/>
        <charset val="134"/>
      </rPr>
      <t>87</t>
    </r>
    <r>
      <rPr>
        <sz val="12"/>
        <rFont val="方正黑体_GBK"/>
        <charset val="134"/>
      </rPr>
      <t>㎡）、品种改良室（77㎡）、病羊隔离治疗区100㎡（病羊治疗区60㎡，无害化处理室40㎡）、每平米1300元，需41.34万元；
2、青贮窖（150立方）20座150立方/座，座/5.8万，需116万元；
3、饲草料加工房600平方米，每平米1300元，共计78万元；
4、临时道路建设：路宽4-5米、铺垫砂石料厚0.3米，每公里15万元。1542米，进入路1条，修建羊圈4排，需3条路，需23.13万元。
5、涉及贫困户家庭30户,每户建设羊圈补助6000元，需18万元。
6、项目设计费及前期费用3%，需8.29万元。
涉及贫困户家庭30户，户均增长1000元，所有资产归村委会所有，由村委会主导的合作社进行统一管理。</t>
    </r>
  </si>
  <si>
    <r>
      <rPr>
        <sz val="12"/>
        <rFont val="方正黑体_GBK"/>
        <charset val="134"/>
      </rPr>
      <t>养殖小区</t>
    </r>
    <r>
      <rPr>
        <sz val="12"/>
        <rFont val="方正黑体_GBK"/>
        <charset val="134"/>
      </rPr>
      <t>148</t>
    </r>
    <r>
      <rPr>
        <sz val="12"/>
        <rFont val="方正黑体_GBK"/>
        <charset val="134"/>
      </rPr>
      <t>户农户，占地面积为</t>
    </r>
    <r>
      <rPr>
        <sz val="12"/>
        <rFont val="方正黑体_GBK"/>
        <charset val="134"/>
      </rPr>
      <t>220</t>
    </r>
    <r>
      <rPr>
        <sz val="12"/>
        <rFont val="方正黑体_GBK"/>
        <charset val="134"/>
      </rPr>
      <t>亩，需建设：</t>
    </r>
    <r>
      <rPr>
        <sz val="12"/>
        <rFont val="方正黑体_GBK"/>
        <charset val="134"/>
      </rPr>
      <t xml:space="preserve">
1</t>
    </r>
    <r>
      <rPr>
        <sz val="12"/>
        <rFont val="方正黑体_GBK"/>
        <charset val="134"/>
      </rPr>
      <t>、消毒池：建筑面积为</t>
    </r>
    <r>
      <rPr>
        <sz val="12"/>
        <rFont val="方正黑体_GBK"/>
        <charset val="134"/>
      </rPr>
      <t>30</t>
    </r>
    <r>
      <rPr>
        <sz val="12"/>
        <rFont val="方正黑体_GBK"/>
        <charset val="134"/>
      </rPr>
      <t>平米，单方造价</t>
    </r>
    <r>
      <rPr>
        <sz val="12"/>
        <rFont val="方正黑体_GBK"/>
        <charset val="134"/>
      </rPr>
      <t>280</t>
    </r>
    <r>
      <rPr>
        <sz val="12"/>
        <rFont val="方正黑体_GBK"/>
        <charset val="134"/>
      </rPr>
      <t>元</t>
    </r>
    <r>
      <rPr>
        <sz val="12"/>
        <rFont val="方正黑体_GBK"/>
        <charset val="134"/>
      </rPr>
      <t>/</t>
    </r>
    <r>
      <rPr>
        <sz val="12"/>
        <rFont val="方正黑体_GBK"/>
        <charset val="134"/>
      </rPr>
      <t>平米，需</t>
    </r>
    <r>
      <rPr>
        <sz val="12"/>
        <rFont val="方正黑体_GBK"/>
        <charset val="134"/>
      </rPr>
      <t>0.84</t>
    </r>
    <r>
      <rPr>
        <sz val="12"/>
        <rFont val="方正黑体_GBK"/>
        <charset val="134"/>
      </rPr>
      <t>万元；</t>
    </r>
    <r>
      <rPr>
        <sz val="12"/>
        <rFont val="方正黑体_GBK"/>
        <charset val="134"/>
      </rPr>
      <t xml:space="preserve">
2</t>
    </r>
    <r>
      <rPr>
        <sz val="12"/>
        <rFont val="方正黑体_GBK"/>
        <charset val="134"/>
      </rPr>
      <t>、药浴池一座，</t>
    </r>
    <r>
      <rPr>
        <sz val="12"/>
        <rFont val="方正黑体_GBK"/>
        <charset val="134"/>
      </rPr>
      <t>20</t>
    </r>
    <r>
      <rPr>
        <sz val="12"/>
        <rFont val="方正黑体_GBK"/>
        <charset val="134"/>
      </rPr>
      <t>平方米，每平方米</t>
    </r>
    <r>
      <rPr>
        <sz val="12"/>
        <rFont val="方正黑体_GBK"/>
        <charset val="134"/>
      </rPr>
      <t>1530</t>
    </r>
    <r>
      <rPr>
        <sz val="12"/>
        <rFont val="方正黑体_GBK"/>
        <charset val="134"/>
      </rPr>
      <t>元，需要</t>
    </r>
    <r>
      <rPr>
        <sz val="12"/>
        <rFont val="方正黑体_GBK"/>
        <charset val="134"/>
      </rPr>
      <t>3.06</t>
    </r>
    <r>
      <rPr>
        <sz val="12"/>
        <rFont val="方正黑体_GBK"/>
        <charset val="134"/>
      </rPr>
      <t>万元；</t>
    </r>
    <r>
      <rPr>
        <sz val="12"/>
        <rFont val="方正黑体_GBK"/>
        <charset val="134"/>
      </rPr>
      <t xml:space="preserve">
3</t>
    </r>
    <r>
      <rPr>
        <sz val="12"/>
        <rFont val="方正黑体_GBK"/>
        <charset val="134"/>
      </rPr>
      <t>、积肥坑（粪便堆放场）</t>
    </r>
    <r>
      <rPr>
        <sz val="12"/>
        <rFont val="方正黑体_GBK"/>
        <charset val="134"/>
      </rPr>
      <t>1000</t>
    </r>
    <r>
      <rPr>
        <sz val="12"/>
        <rFont val="方正黑体_GBK"/>
        <charset val="134"/>
      </rPr>
      <t>平米，每平米</t>
    </r>
    <r>
      <rPr>
        <sz val="12"/>
        <rFont val="方正黑体_GBK"/>
        <charset val="134"/>
      </rPr>
      <t>300</t>
    </r>
    <r>
      <rPr>
        <sz val="12"/>
        <rFont val="方正黑体_GBK"/>
        <charset val="134"/>
      </rPr>
      <t>元，需</t>
    </r>
    <r>
      <rPr>
        <sz val="12"/>
        <rFont val="方正黑体_GBK"/>
        <charset val="134"/>
      </rPr>
      <t>30</t>
    </r>
    <r>
      <rPr>
        <sz val="12"/>
        <rFont val="方正黑体_GBK"/>
        <charset val="134"/>
      </rPr>
      <t>万元；</t>
    </r>
    <r>
      <rPr>
        <sz val="12"/>
        <rFont val="方正黑体_GBK"/>
        <charset val="134"/>
      </rPr>
      <t xml:space="preserve">
4</t>
    </r>
    <r>
      <rPr>
        <sz val="12"/>
        <rFont val="方正黑体_GBK"/>
        <charset val="134"/>
      </rPr>
      <t>、围栏</t>
    </r>
    <r>
      <rPr>
        <sz val="12"/>
        <rFont val="方正黑体_GBK"/>
        <charset val="134"/>
      </rPr>
      <t>1390</t>
    </r>
    <r>
      <rPr>
        <sz val="12"/>
        <rFont val="方正黑体_GBK"/>
        <charset val="134"/>
      </rPr>
      <t>米，每米</t>
    </r>
    <r>
      <rPr>
        <sz val="12"/>
        <rFont val="方正黑体_GBK"/>
        <charset val="134"/>
      </rPr>
      <t>220</t>
    </r>
    <r>
      <rPr>
        <sz val="12"/>
        <rFont val="方正黑体_GBK"/>
        <charset val="134"/>
      </rPr>
      <t>元，需要</t>
    </r>
    <r>
      <rPr>
        <sz val="12"/>
        <rFont val="方正黑体_GBK"/>
        <charset val="134"/>
      </rPr>
      <t>30.58</t>
    </r>
    <r>
      <rPr>
        <sz val="12"/>
        <rFont val="方正黑体_GBK"/>
        <charset val="134"/>
      </rPr>
      <t>万元；</t>
    </r>
    <r>
      <rPr>
        <sz val="12"/>
        <rFont val="方正黑体_GBK"/>
        <charset val="134"/>
      </rPr>
      <t xml:space="preserve">
5</t>
    </r>
    <r>
      <rPr>
        <sz val="12"/>
        <rFont val="方正黑体_GBK"/>
        <charset val="134"/>
      </rPr>
      <t>、装卸台（长</t>
    </r>
    <r>
      <rPr>
        <sz val="12"/>
        <rFont val="方正黑体_GBK"/>
        <charset val="134"/>
      </rPr>
      <t>6.7</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t>
    </r>
    <r>
      <rPr>
        <sz val="12"/>
        <rFont val="方正黑体_GBK"/>
        <charset val="134"/>
      </rPr>
      <t>1</t>
    </r>
    <r>
      <rPr>
        <sz val="12"/>
        <rFont val="方正黑体_GBK"/>
        <charset val="134"/>
      </rPr>
      <t>万元；</t>
    </r>
    <r>
      <rPr>
        <sz val="12"/>
        <rFont val="方正黑体_GBK"/>
        <charset val="134"/>
      </rPr>
      <t xml:space="preserve">
6、简易饲草料堆放棚，三座共计1800平方米没平米550元，需99万元；
7、进出口大门2个每个大门18㎡，需要2万元。
8、电力设施安装解决养殖小区用电困难，需接通生产用电，线路铺装变压器4.5万元，短路器2.5万元，线路1000米18万，高压计量器6000元，入户电路铺设11.84万元，电力需37.44万元。
9、项目设计费及前期费用3%，需6.11万元。
户均年增长1000元，所有资产归村委会所有，由村委会主导的合作社进行统一管理。</t>
    </r>
  </si>
  <si>
    <t>巴格艾日克乡其盖喀什村</t>
  </si>
  <si>
    <r>
      <rPr>
        <sz val="12"/>
        <rFont val="方正黑体_GBK"/>
        <charset val="134"/>
      </rPr>
      <t>改造其盖喀什村</t>
    </r>
    <r>
      <rPr>
        <sz val="12"/>
        <rFont val="方正黑体_GBK"/>
        <charset val="134"/>
      </rPr>
      <t>4</t>
    </r>
    <r>
      <rPr>
        <sz val="12"/>
        <rFont val="方正黑体_GBK"/>
        <charset val="134"/>
      </rPr>
      <t>条防渗斗渠</t>
    </r>
    <r>
      <rPr>
        <sz val="12"/>
        <rFont val="方正黑体_GBK"/>
        <charset val="134"/>
      </rPr>
      <t>1/2UD100,U</t>
    </r>
    <r>
      <rPr>
        <sz val="12"/>
        <rFont val="方正黑体_GBK"/>
        <charset val="134"/>
      </rPr>
      <t>型板防渗渠（以前老渠无落差，积沙严重），流量</t>
    </r>
    <r>
      <rPr>
        <sz val="12"/>
        <rFont val="方正黑体_GBK"/>
        <charset val="134"/>
      </rPr>
      <t>0.42</t>
    </r>
    <r>
      <rPr>
        <sz val="12"/>
        <rFont val="方正黑体_GBK"/>
        <charset val="134"/>
      </rPr>
      <t>立方米</t>
    </r>
    <r>
      <rPr>
        <sz val="12"/>
        <rFont val="方正黑体_GBK"/>
        <charset val="134"/>
      </rPr>
      <t>/</t>
    </r>
    <r>
      <rPr>
        <sz val="12"/>
        <rFont val="方正黑体_GBK"/>
        <charset val="134"/>
      </rPr>
      <t>秒，改造长度共</t>
    </r>
    <r>
      <rPr>
        <sz val="12"/>
        <rFont val="方正黑体_GBK"/>
        <charset val="134"/>
      </rPr>
      <t>5.91</t>
    </r>
    <r>
      <rPr>
        <sz val="12"/>
        <rFont val="方正黑体_GBK"/>
        <charset val="134"/>
      </rPr>
      <t>公里（其中：</t>
    </r>
    <r>
      <rPr>
        <sz val="12"/>
        <rFont val="方正黑体_GBK"/>
        <charset val="134"/>
      </rPr>
      <t>2</t>
    </r>
    <r>
      <rPr>
        <sz val="12"/>
        <rFont val="方正黑体_GBK"/>
        <charset val="134"/>
      </rPr>
      <t>号、</t>
    </r>
    <r>
      <rPr>
        <sz val="12"/>
        <rFont val="方正黑体_GBK"/>
        <charset val="134"/>
      </rPr>
      <t>3</t>
    </r>
    <r>
      <rPr>
        <sz val="12"/>
        <rFont val="方正黑体_GBK"/>
        <charset val="134"/>
      </rPr>
      <t>号水渠为</t>
    </r>
    <r>
      <rPr>
        <sz val="12"/>
        <rFont val="方正黑体_GBK"/>
        <charset val="134"/>
      </rPr>
      <t>1/2UD100</t>
    </r>
    <r>
      <rPr>
        <sz val="12"/>
        <rFont val="方正黑体_GBK"/>
        <charset val="134"/>
      </rPr>
      <t>，总长度</t>
    </r>
    <r>
      <rPr>
        <sz val="12"/>
        <rFont val="方正黑体_GBK"/>
        <charset val="134"/>
      </rPr>
      <t>4.8km</t>
    </r>
    <r>
      <rPr>
        <sz val="12"/>
        <rFont val="方正黑体_GBK"/>
        <charset val="134"/>
      </rPr>
      <t>，每公里补助</t>
    </r>
    <r>
      <rPr>
        <sz val="12"/>
        <rFont val="方正黑体_GBK"/>
        <charset val="134"/>
      </rPr>
      <t>30</t>
    </r>
    <r>
      <rPr>
        <sz val="12"/>
        <rFont val="方正黑体_GBK"/>
        <charset val="134"/>
      </rPr>
      <t>万元，需</t>
    </r>
    <r>
      <rPr>
        <sz val="12"/>
        <rFont val="方正黑体_GBK"/>
        <charset val="134"/>
      </rPr>
      <t>144</t>
    </r>
    <r>
      <rPr>
        <sz val="12"/>
        <rFont val="方正黑体_GBK"/>
        <charset val="134"/>
      </rPr>
      <t>万元；</t>
    </r>
    <r>
      <rPr>
        <sz val="12"/>
        <rFont val="方正黑体_GBK"/>
        <charset val="134"/>
      </rPr>
      <t>5</t>
    </r>
    <r>
      <rPr>
        <sz val="12"/>
        <rFont val="方正黑体_GBK"/>
        <charset val="134"/>
      </rPr>
      <t>号、</t>
    </r>
    <r>
      <rPr>
        <sz val="12"/>
        <rFont val="方正黑体_GBK"/>
        <charset val="134"/>
      </rPr>
      <t>7</t>
    </r>
    <r>
      <rPr>
        <sz val="12"/>
        <rFont val="方正黑体_GBK"/>
        <charset val="134"/>
      </rPr>
      <t>号水渠为</t>
    </r>
    <r>
      <rPr>
        <sz val="12"/>
        <rFont val="方正黑体_GBK"/>
        <charset val="134"/>
      </rPr>
      <t>1/2UD60</t>
    </r>
    <r>
      <rPr>
        <sz val="12"/>
        <rFont val="方正黑体_GBK"/>
        <charset val="134"/>
      </rPr>
      <t>，总长</t>
    </r>
    <r>
      <rPr>
        <sz val="12"/>
        <rFont val="方正黑体_GBK"/>
        <charset val="134"/>
      </rPr>
      <t>1.11km</t>
    </r>
    <r>
      <rPr>
        <sz val="12"/>
        <rFont val="方正黑体_GBK"/>
        <charset val="134"/>
      </rPr>
      <t>，每公里补助</t>
    </r>
    <r>
      <rPr>
        <sz val="12"/>
        <rFont val="方正黑体_GBK"/>
        <charset val="134"/>
      </rPr>
      <t>20</t>
    </r>
    <r>
      <rPr>
        <sz val="12"/>
        <rFont val="方正黑体_GBK"/>
        <charset val="134"/>
      </rPr>
      <t>万元，需</t>
    </r>
    <r>
      <rPr>
        <sz val="12"/>
        <rFont val="方正黑体_GBK"/>
        <charset val="134"/>
      </rPr>
      <t>22.2</t>
    </r>
    <r>
      <rPr>
        <sz val="12"/>
        <rFont val="方正黑体_GBK"/>
        <charset val="134"/>
      </rPr>
      <t>万元），共计补助</t>
    </r>
    <r>
      <rPr>
        <sz val="12"/>
        <rFont val="方正黑体_GBK"/>
        <charset val="134"/>
      </rPr>
      <t>166.2</t>
    </r>
    <r>
      <rPr>
        <sz val="12"/>
        <rFont val="方正黑体_GBK"/>
        <charset val="134"/>
      </rPr>
      <t>万元。项目前期费用</t>
    </r>
    <r>
      <rPr>
        <sz val="12"/>
        <rFont val="方正黑体_GBK"/>
        <charset val="134"/>
      </rPr>
      <t>3%</t>
    </r>
    <r>
      <rPr>
        <sz val="12"/>
        <rFont val="方正黑体_GBK"/>
        <charset val="134"/>
      </rPr>
      <t>，</t>
    </r>
    <r>
      <rPr>
        <sz val="12"/>
        <rFont val="方正黑体_GBK"/>
        <charset val="134"/>
      </rPr>
      <t>4.98</t>
    </r>
    <r>
      <rPr>
        <sz val="12"/>
        <rFont val="方正黑体_GBK"/>
        <charset val="134"/>
      </rPr>
      <t>万元。项目实施后，解决贫困户及周边农户农业灌溉的需求，解决防渗功能，为扩大种植规模节约成本，预计户均每亩节约成本</t>
    </r>
    <r>
      <rPr>
        <sz val="12"/>
        <rFont val="方正黑体_GBK"/>
        <charset val="134"/>
      </rPr>
      <t>20-30</t>
    </r>
    <r>
      <rPr>
        <sz val="12"/>
        <rFont val="方正黑体_GBK"/>
        <charset val="134"/>
      </rPr>
      <t>元，资产归村集体所有。</t>
    </r>
  </si>
  <si>
    <r>
      <rPr>
        <sz val="12"/>
        <rFont val="方正黑体_GBK"/>
        <charset val="134"/>
      </rPr>
      <t>解决贫困户及周边农户农业灌溉的需求，解决防渗功能，为扩大种植规模节约成本，预计户均每亩节约成本</t>
    </r>
    <r>
      <rPr>
        <sz val="12"/>
        <rFont val="方正黑体_GBK"/>
        <charset val="134"/>
      </rPr>
      <t>20-30</t>
    </r>
    <r>
      <rPr>
        <sz val="12"/>
        <rFont val="方正黑体_GBK"/>
        <charset val="134"/>
      </rPr>
      <t>元，资产归村集体所有。</t>
    </r>
  </si>
  <si>
    <r>
      <rPr>
        <sz val="12"/>
        <rFont val="方正黑体_GBK"/>
        <charset val="134"/>
      </rPr>
      <t>改造其盖喀什村</t>
    </r>
    <r>
      <rPr>
        <sz val="12"/>
        <rFont val="方正黑体_GBK"/>
        <charset val="134"/>
      </rPr>
      <t>3</t>
    </r>
    <r>
      <rPr>
        <sz val="12"/>
        <rFont val="方正黑体_GBK"/>
        <charset val="134"/>
      </rPr>
      <t>条防渗斗渠</t>
    </r>
    <r>
      <rPr>
        <sz val="12"/>
        <rFont val="方正黑体_GBK"/>
        <charset val="134"/>
      </rPr>
      <t>1/2UD100,U</t>
    </r>
    <r>
      <rPr>
        <sz val="12"/>
        <rFont val="方正黑体_GBK"/>
        <charset val="134"/>
      </rPr>
      <t>型板防渗渠（以前老渠无落差，积沙严重），流量</t>
    </r>
    <r>
      <rPr>
        <sz val="12"/>
        <rFont val="方正黑体_GBK"/>
        <charset val="134"/>
      </rPr>
      <t>0.42</t>
    </r>
    <r>
      <rPr>
        <sz val="12"/>
        <rFont val="方正黑体_GBK"/>
        <charset val="134"/>
      </rPr>
      <t>立方米</t>
    </r>
    <r>
      <rPr>
        <sz val="12"/>
        <rFont val="方正黑体_GBK"/>
        <charset val="134"/>
      </rPr>
      <t>/</t>
    </r>
    <r>
      <rPr>
        <sz val="12"/>
        <rFont val="方正黑体_GBK"/>
        <charset val="134"/>
      </rPr>
      <t>秒，改造长度共</t>
    </r>
    <r>
      <rPr>
        <sz val="12"/>
        <rFont val="方正黑体_GBK"/>
        <charset val="134"/>
      </rPr>
      <t>6.3</t>
    </r>
    <r>
      <rPr>
        <sz val="12"/>
        <rFont val="方正黑体_GBK"/>
        <charset val="134"/>
      </rPr>
      <t>公里（其中：</t>
    </r>
    <r>
      <rPr>
        <sz val="12"/>
        <rFont val="方正黑体_GBK"/>
        <charset val="134"/>
      </rPr>
      <t>1</t>
    </r>
    <r>
      <rPr>
        <sz val="12"/>
        <rFont val="方正黑体_GBK"/>
        <charset val="134"/>
      </rPr>
      <t>号水渠</t>
    </r>
    <r>
      <rPr>
        <sz val="12"/>
        <rFont val="方正黑体_GBK"/>
        <charset val="134"/>
      </rPr>
      <t>1/2UD120</t>
    </r>
    <r>
      <rPr>
        <sz val="12"/>
        <rFont val="方正黑体_GBK"/>
        <charset val="134"/>
      </rPr>
      <t>，总长度</t>
    </r>
    <r>
      <rPr>
        <sz val="12"/>
        <rFont val="方正黑体_GBK"/>
        <charset val="134"/>
      </rPr>
      <t>2.5km</t>
    </r>
    <r>
      <rPr>
        <sz val="12"/>
        <rFont val="方正黑体_GBK"/>
        <charset val="134"/>
      </rPr>
      <t>，每公里补助</t>
    </r>
    <r>
      <rPr>
        <sz val="12"/>
        <rFont val="方正黑体_GBK"/>
        <charset val="134"/>
      </rPr>
      <t>35</t>
    </r>
    <r>
      <rPr>
        <sz val="12"/>
        <rFont val="方正黑体_GBK"/>
        <charset val="134"/>
      </rPr>
      <t>万元，需</t>
    </r>
    <r>
      <rPr>
        <sz val="12"/>
        <rFont val="方正黑体_GBK"/>
        <charset val="134"/>
      </rPr>
      <t>87.5</t>
    </r>
    <r>
      <rPr>
        <sz val="12"/>
        <rFont val="方正黑体_GBK"/>
        <charset val="134"/>
      </rPr>
      <t>万元；</t>
    </r>
    <r>
      <rPr>
        <sz val="12"/>
        <rFont val="方正黑体_GBK"/>
        <charset val="134"/>
      </rPr>
      <t>4</t>
    </r>
    <r>
      <rPr>
        <sz val="12"/>
        <rFont val="方正黑体_GBK"/>
        <charset val="134"/>
      </rPr>
      <t>号水渠为</t>
    </r>
    <r>
      <rPr>
        <sz val="12"/>
        <rFont val="方正黑体_GBK"/>
        <charset val="134"/>
      </rPr>
      <t>1/2UD100</t>
    </r>
    <r>
      <rPr>
        <sz val="12"/>
        <rFont val="方正黑体_GBK"/>
        <charset val="134"/>
      </rPr>
      <t>，总长度</t>
    </r>
    <r>
      <rPr>
        <sz val="12"/>
        <rFont val="方正黑体_GBK"/>
        <charset val="134"/>
      </rPr>
      <t>2.4km</t>
    </r>
    <r>
      <rPr>
        <sz val="12"/>
        <rFont val="方正黑体_GBK"/>
        <charset val="134"/>
      </rPr>
      <t>，每公里补助</t>
    </r>
    <r>
      <rPr>
        <sz val="12"/>
        <rFont val="方正黑体_GBK"/>
        <charset val="134"/>
      </rPr>
      <t>32</t>
    </r>
    <r>
      <rPr>
        <sz val="12"/>
        <rFont val="方正黑体_GBK"/>
        <charset val="134"/>
      </rPr>
      <t>万元，需</t>
    </r>
    <r>
      <rPr>
        <sz val="12"/>
        <rFont val="方正黑体_GBK"/>
        <charset val="134"/>
      </rPr>
      <t>76.8</t>
    </r>
    <r>
      <rPr>
        <sz val="12"/>
        <rFont val="方正黑体_GBK"/>
        <charset val="134"/>
      </rPr>
      <t>万元；</t>
    </r>
    <r>
      <rPr>
        <sz val="12"/>
        <rFont val="方正黑体_GBK"/>
        <charset val="134"/>
      </rPr>
      <t>6</t>
    </r>
    <r>
      <rPr>
        <sz val="12"/>
        <rFont val="方正黑体_GBK"/>
        <charset val="134"/>
      </rPr>
      <t>号水渠为</t>
    </r>
    <r>
      <rPr>
        <sz val="12"/>
        <rFont val="方正黑体_GBK"/>
        <charset val="134"/>
      </rPr>
      <t>1/2UD80</t>
    </r>
    <r>
      <rPr>
        <sz val="12"/>
        <rFont val="方正黑体_GBK"/>
        <charset val="134"/>
      </rPr>
      <t>，总长度</t>
    </r>
    <r>
      <rPr>
        <sz val="12"/>
        <rFont val="方正黑体_GBK"/>
        <charset val="134"/>
      </rPr>
      <t>1.4km</t>
    </r>
    <r>
      <rPr>
        <sz val="12"/>
        <rFont val="方正黑体_GBK"/>
        <charset val="134"/>
      </rPr>
      <t>，每公里补助</t>
    </r>
    <r>
      <rPr>
        <sz val="12"/>
        <rFont val="方正黑体_GBK"/>
        <charset val="134"/>
      </rPr>
      <t>30</t>
    </r>
    <r>
      <rPr>
        <sz val="12"/>
        <rFont val="方正黑体_GBK"/>
        <charset val="134"/>
      </rPr>
      <t>万元，需</t>
    </r>
    <r>
      <rPr>
        <sz val="12"/>
        <rFont val="方正黑体_GBK"/>
        <charset val="134"/>
      </rPr>
      <t>42</t>
    </r>
    <r>
      <rPr>
        <sz val="12"/>
        <rFont val="方正黑体_GBK"/>
        <charset val="134"/>
      </rPr>
      <t>万元）共计补助</t>
    </r>
    <r>
      <rPr>
        <sz val="12"/>
        <rFont val="方正黑体_GBK"/>
        <charset val="134"/>
      </rPr>
      <t>206.3</t>
    </r>
    <r>
      <rPr>
        <sz val="12"/>
        <rFont val="方正黑体_GBK"/>
        <charset val="134"/>
      </rPr>
      <t>万元。项目前期费用</t>
    </r>
    <r>
      <rPr>
        <sz val="12"/>
        <rFont val="方正黑体_GBK"/>
        <charset val="134"/>
      </rPr>
      <t>3%</t>
    </r>
    <r>
      <rPr>
        <sz val="12"/>
        <rFont val="方正黑体_GBK"/>
        <charset val="134"/>
      </rPr>
      <t>，</t>
    </r>
    <r>
      <rPr>
        <sz val="12"/>
        <rFont val="方正黑体_GBK"/>
        <charset val="134"/>
      </rPr>
      <t>6.18</t>
    </r>
    <r>
      <rPr>
        <sz val="12"/>
        <rFont val="方正黑体_GBK"/>
        <charset val="134"/>
      </rPr>
      <t>万元。项目实施后，解决贫困户及周边农户农业灌溉的需求，解决防渗功能，为扩大种植规模节约成本，预计户均每亩节约成本</t>
    </r>
    <r>
      <rPr>
        <sz val="12"/>
        <rFont val="方正黑体_GBK"/>
        <charset val="134"/>
      </rPr>
      <t>20-30</t>
    </r>
    <r>
      <rPr>
        <sz val="12"/>
        <rFont val="方正黑体_GBK"/>
        <charset val="134"/>
      </rPr>
      <t>元，资产归村集体所有。</t>
    </r>
  </si>
  <si>
    <t>巴格艾日克乡其盖喀什村、江大铁日木村、克仁艾日克村</t>
  </si>
  <si>
    <r>
      <rPr>
        <sz val="12"/>
        <rFont val="方正黑体_GBK"/>
        <charset val="134"/>
      </rPr>
      <t>购买</t>
    </r>
    <r>
      <rPr>
        <sz val="12"/>
        <rFont val="方正黑体_GBK"/>
        <charset val="134"/>
      </rPr>
      <t>2-6</t>
    </r>
    <r>
      <rPr>
        <sz val="12"/>
        <rFont val="方正黑体_GBK"/>
        <charset val="134"/>
      </rPr>
      <t>岁（且末羊）生产母羊</t>
    </r>
    <r>
      <rPr>
        <sz val="12"/>
        <rFont val="方正黑体_GBK"/>
        <charset val="134"/>
      </rPr>
      <t>1200</t>
    </r>
    <r>
      <rPr>
        <sz val="12"/>
        <rFont val="方正黑体_GBK"/>
        <charset val="134"/>
      </rPr>
      <t>只用于壮大村集体经济，每只</t>
    </r>
    <r>
      <rPr>
        <sz val="12"/>
        <rFont val="方正黑体_GBK"/>
        <charset val="134"/>
      </rPr>
      <t>1500</t>
    </r>
    <r>
      <rPr>
        <sz val="12"/>
        <rFont val="方正黑体_GBK"/>
        <charset val="134"/>
      </rPr>
      <t>元，需</t>
    </r>
    <r>
      <rPr>
        <sz val="12"/>
        <rFont val="方正黑体_GBK"/>
        <charset val="134"/>
      </rPr>
      <t>180</t>
    </r>
    <r>
      <rPr>
        <sz val="12"/>
        <rFont val="方正黑体_GBK"/>
        <charset val="134"/>
      </rPr>
      <t>万元。进行铁畜，其盖喀什村</t>
    </r>
    <r>
      <rPr>
        <sz val="12"/>
        <rFont val="方正黑体_GBK"/>
        <charset val="134"/>
      </rPr>
      <t>600</t>
    </r>
    <r>
      <rPr>
        <sz val="12"/>
        <rFont val="方正黑体_GBK"/>
        <charset val="134"/>
      </rPr>
      <t>只、江大铁日木村</t>
    </r>
    <r>
      <rPr>
        <sz val="12"/>
        <rFont val="方正黑体_GBK"/>
        <charset val="134"/>
      </rPr>
      <t>300</t>
    </r>
    <r>
      <rPr>
        <sz val="12"/>
        <rFont val="方正黑体_GBK"/>
        <charset val="134"/>
      </rPr>
      <t>只。克仁艾日克村</t>
    </r>
    <r>
      <rPr>
        <sz val="12"/>
        <rFont val="方正黑体_GBK"/>
        <charset val="134"/>
      </rPr>
      <t>300</t>
    </r>
    <r>
      <rPr>
        <sz val="12"/>
        <rFont val="方正黑体_GBK"/>
        <charset val="134"/>
      </rPr>
      <t>只。产权归村集体所有，托养贫困户、合作社或养殖公司，每年按照不低于托养羊总数的</t>
    </r>
    <r>
      <rPr>
        <sz val="12"/>
        <rFont val="方正黑体_GBK"/>
        <charset val="134"/>
      </rPr>
      <t>15%</t>
    </r>
    <r>
      <rPr>
        <sz val="12"/>
        <rFont val="方正黑体_GBK"/>
        <charset val="134"/>
      </rPr>
      <t>向村委会进行分红，攻坚期内村委会收取分红的</t>
    </r>
    <r>
      <rPr>
        <sz val="12"/>
        <rFont val="方正黑体_GBK"/>
        <charset val="134"/>
      </rPr>
      <t>80%</t>
    </r>
    <r>
      <rPr>
        <sz val="12"/>
        <rFont val="方正黑体_GBK"/>
        <charset val="134"/>
      </rPr>
      <t>向本村贫困户进行分红，分红模式按照贫困程度差异化分红</t>
    </r>
    <r>
      <rPr>
        <sz val="12"/>
        <rFont val="方正黑体_GBK"/>
        <charset val="134"/>
      </rPr>
      <t>500-2000</t>
    </r>
    <r>
      <rPr>
        <sz val="12"/>
        <rFont val="方正黑体_GBK"/>
        <charset val="134"/>
      </rPr>
      <t>元不等（具体分配、铁畜情况由村委会会议研究决定），剩余</t>
    </r>
    <r>
      <rPr>
        <sz val="12"/>
        <rFont val="方正黑体_GBK"/>
        <charset val="134"/>
      </rPr>
      <t>20%</t>
    </r>
    <r>
      <rPr>
        <sz val="12"/>
        <rFont val="方正黑体_GBK"/>
        <charset val="134"/>
      </rPr>
      <t>分红归村集体，攻坚期后所有分红归村集体，用于村内扶贫及公益事业。</t>
    </r>
  </si>
  <si>
    <t>扶贫车间</t>
  </si>
  <si>
    <t>新建有机红枣生产加工车间一座，购买清洗设备2台，每台18万元；购买烘干设备2台，每台55万元，购买精选设备一台，每台80万元；购买传输设备2条，每条1.8万元；购买冷却设备2台，每台6万元；购买水加热清洗设备一套，每套5万元；购买枣粉机一台，每台20万元；完善电力系统，需8万元。资产归XX所有，由扶贫龙头企业租用，租用收益用于扶持贫困户及公益事业，项目建成后进一步完善我县红枣深加工产业，同时有效带动贫困户有机红枣销售及贫困户转移就业增收致富，资产归县财政局（国资委）</t>
  </si>
  <si>
    <t>项目建成后进一步完善我县红枣深加工产业，同时有效带动贫困户有机红枣销售及贫困户转移就业增收致富</t>
  </si>
  <si>
    <t>阿羌镇</t>
  </si>
  <si>
    <t>新建牲畜屠宰车间厂房一座，共计800平方米，每平方米3500元，共计280万元，资产归县财政局（国资委）所有，由扶贫龙头企业租用，租用收益用于扶持贫困户及公益事业，项目建成后进一步完善我县畜牧产业基础设施，同时有效带动贫困户牲畜屠宰、销售及贫困户转移就业增收致富</t>
  </si>
  <si>
    <t>项目建成后进一步完善我县畜牧产业基础设施，同时有效带动贫困户牲畜屠宰、销售及贫困户转移就业增收致富</t>
  </si>
  <si>
    <t>新建牲畜待宰间一座，共计600平方米，每平方米1000元，共计60万元，资产归财政局（国资委）所有，由扶贫龙头企业租用，租用收益用于扶持贫困户及公益事业，项目建成后进一步完善我县畜牧产业基础设施，同时有效带动贫困户牲畜屠宰、销售及贫困户转移就业增收致富</t>
  </si>
  <si>
    <t>库拉木勒克乡阿克亚村</t>
  </si>
  <si>
    <r>
      <rPr>
        <sz val="12"/>
        <rFont val="方正黑体_GBK"/>
        <charset val="134"/>
      </rPr>
      <t>为解决牲畜饮水问题，在阿克亚村牧点延伸饮水管道，新铺设</t>
    </r>
    <r>
      <rPr>
        <sz val="12"/>
        <rFont val="方正黑体_GBK"/>
        <charset val="134"/>
      </rPr>
      <t>75PE</t>
    </r>
    <r>
      <rPr>
        <sz val="12"/>
        <rFont val="方正黑体_GBK"/>
        <charset val="134"/>
      </rPr>
      <t>饮水管道</t>
    </r>
    <r>
      <rPr>
        <sz val="12"/>
        <rFont val="方正黑体_GBK"/>
        <charset val="134"/>
      </rPr>
      <t>8000</t>
    </r>
    <r>
      <rPr>
        <sz val="12"/>
        <rFont val="方正黑体_GBK"/>
        <charset val="134"/>
      </rPr>
      <t>米，管道每米</t>
    </r>
    <r>
      <rPr>
        <sz val="12"/>
        <rFont val="方正黑体_GBK"/>
        <charset val="134"/>
      </rPr>
      <t>37</t>
    </r>
    <r>
      <rPr>
        <sz val="12"/>
        <rFont val="方正黑体_GBK"/>
        <charset val="134"/>
      </rPr>
      <t>元，挖管道每米</t>
    </r>
    <r>
      <rPr>
        <sz val="12"/>
        <rFont val="方正黑体_GBK"/>
        <charset val="134"/>
      </rPr>
      <t>20</t>
    </r>
    <r>
      <rPr>
        <sz val="12"/>
        <rFont val="方正黑体_GBK"/>
        <charset val="134"/>
      </rPr>
      <t>元，共计费用</t>
    </r>
    <r>
      <rPr>
        <sz val="12"/>
        <rFont val="方正黑体_GBK"/>
        <charset val="134"/>
      </rPr>
      <t>45.6</t>
    </r>
    <r>
      <rPr>
        <sz val="12"/>
        <rFont val="方正黑体_GBK"/>
        <charset val="134"/>
      </rPr>
      <t>万；新修建分水池</t>
    </r>
    <r>
      <rPr>
        <sz val="12"/>
        <rFont val="方正黑体_GBK"/>
        <charset val="134"/>
      </rPr>
      <t>2</t>
    </r>
    <r>
      <rPr>
        <sz val="12"/>
        <rFont val="方正黑体_GBK"/>
        <charset val="134"/>
      </rPr>
      <t>座</t>
    </r>
    <r>
      <rPr>
        <sz val="12"/>
        <rFont val="方正黑体_GBK"/>
        <charset val="134"/>
      </rPr>
      <t>100</t>
    </r>
    <r>
      <rPr>
        <sz val="12"/>
        <rFont val="方正黑体_GBK"/>
        <charset val="134"/>
      </rPr>
      <t>平方米，每平方米</t>
    </r>
    <r>
      <rPr>
        <sz val="12"/>
        <rFont val="方正黑体_GBK"/>
        <charset val="134"/>
      </rPr>
      <t>1000</t>
    </r>
    <r>
      <rPr>
        <sz val="12"/>
        <rFont val="方正黑体_GBK"/>
        <charset val="134"/>
      </rPr>
      <t>元，共计费用</t>
    </r>
    <r>
      <rPr>
        <sz val="12"/>
        <rFont val="方正黑体_GBK"/>
        <charset val="134"/>
      </rPr>
      <t>10</t>
    </r>
    <r>
      <rPr>
        <sz val="12"/>
        <rFont val="方正黑体_GBK"/>
        <charset val="134"/>
      </rPr>
      <t>万元。资产归村委会所有，为</t>
    </r>
    <r>
      <rPr>
        <sz val="12"/>
        <rFont val="方正黑体_GBK"/>
        <charset val="134"/>
      </rPr>
      <t>21</t>
    </r>
    <r>
      <rPr>
        <sz val="12"/>
        <rFont val="方正黑体_GBK"/>
        <charset val="134"/>
      </rPr>
      <t>户建档立卡贫困户解决牧区牲畜饮水问题，带动建档立卡贫困户及其他农户发展畜牧产业。</t>
    </r>
  </si>
  <si>
    <r>
      <rPr>
        <sz val="12"/>
        <rFont val="方正黑体_GBK"/>
        <charset val="134"/>
      </rPr>
      <t>年均增收</t>
    </r>
    <r>
      <rPr>
        <sz val="12"/>
        <rFont val="方正黑体_GBK"/>
        <charset val="134"/>
      </rPr>
      <t>300-500</t>
    </r>
    <r>
      <rPr>
        <sz val="12"/>
        <rFont val="方正黑体_GBK"/>
        <charset val="134"/>
      </rPr>
      <t>元</t>
    </r>
  </si>
  <si>
    <r>
      <rPr>
        <sz val="12"/>
        <rFont val="方正黑体_GBK"/>
        <charset val="134"/>
      </rPr>
      <t>如孜</t>
    </r>
    <r>
      <rPr>
        <sz val="12"/>
        <rFont val="方正黑体_GBK"/>
        <charset val="134"/>
      </rPr>
      <t>·</t>
    </r>
    <r>
      <rPr>
        <sz val="12"/>
        <rFont val="方正黑体_GBK"/>
        <charset val="134"/>
      </rPr>
      <t>热伊木</t>
    </r>
  </si>
  <si>
    <t>其他-门面房</t>
  </si>
  <si>
    <r>
      <rPr>
        <sz val="12"/>
        <rFont val="方正黑体_GBK"/>
        <charset val="134"/>
      </rPr>
      <t>为阿克亚村新建门面房</t>
    </r>
    <r>
      <rPr>
        <sz val="12"/>
        <rFont val="方正黑体_GBK"/>
        <charset val="134"/>
      </rPr>
      <t>200</t>
    </r>
    <r>
      <rPr>
        <sz val="12"/>
        <rFont val="方正黑体_GBK"/>
        <charset val="134"/>
      </rPr>
      <t>㎡，</t>
    </r>
    <r>
      <rPr>
        <sz val="12"/>
        <rFont val="方正黑体_GBK"/>
        <charset val="134"/>
      </rPr>
      <t>1500</t>
    </r>
    <r>
      <rPr>
        <sz val="12"/>
        <rFont val="方正黑体_GBK"/>
        <charset val="134"/>
      </rPr>
      <t>元</t>
    </r>
    <r>
      <rPr>
        <sz val="12"/>
        <rFont val="方正黑体_GBK"/>
        <charset val="134"/>
      </rPr>
      <t>/</t>
    </r>
    <r>
      <rPr>
        <sz val="12"/>
        <rFont val="方正黑体_GBK"/>
        <charset val="134"/>
      </rPr>
      <t>㎡，需资金</t>
    </r>
    <r>
      <rPr>
        <sz val="12"/>
        <rFont val="方正黑体_GBK"/>
        <charset val="134"/>
      </rPr>
      <t>30</t>
    </r>
    <r>
      <rPr>
        <sz val="12"/>
        <rFont val="方正黑体_GBK"/>
        <charset val="134"/>
      </rPr>
      <t>万元</t>
    </r>
    <r>
      <rPr>
        <sz val="12"/>
        <rFont val="方正黑体_GBK"/>
        <charset val="134"/>
      </rPr>
      <t>,</t>
    </r>
    <r>
      <rPr>
        <sz val="12"/>
        <rFont val="方正黑体_GBK"/>
        <charset val="134"/>
      </rPr>
      <t>门前地坪硬化</t>
    </r>
    <r>
      <rPr>
        <sz val="12"/>
        <rFont val="方正黑体_GBK"/>
        <charset val="134"/>
      </rPr>
      <t>300</t>
    </r>
    <r>
      <rPr>
        <sz val="12"/>
        <rFont val="方正黑体_GBK"/>
        <charset val="134"/>
      </rPr>
      <t>㎡，需要资金</t>
    </r>
    <r>
      <rPr>
        <sz val="12"/>
        <rFont val="方正黑体_GBK"/>
        <charset val="134"/>
      </rPr>
      <t>3</t>
    </r>
    <r>
      <rPr>
        <sz val="12"/>
        <rFont val="方正黑体_GBK"/>
        <charset val="134"/>
      </rPr>
      <t>万元。资产归村委会所有，收益壮大村集体经济。</t>
    </r>
  </si>
  <si>
    <r>
      <rPr>
        <sz val="12"/>
        <rFont val="方正黑体_GBK"/>
        <charset val="134"/>
      </rPr>
      <t>该项目可有效带动农户就业，并且增加收入</t>
    </r>
    <r>
      <rPr>
        <sz val="12"/>
        <rFont val="方正黑体_GBK"/>
        <charset val="134"/>
      </rPr>
      <t>3000</t>
    </r>
    <r>
      <rPr>
        <sz val="12"/>
        <rFont val="方正黑体_GBK"/>
        <charset val="134"/>
      </rPr>
      <t>元。</t>
    </r>
  </si>
  <si>
    <r>
      <rPr>
        <sz val="12"/>
        <rFont val="方正黑体_GBK"/>
        <charset val="134"/>
      </rPr>
      <t>委托村委会主导成立的合作社购买生产母羊（欧拉羊，</t>
    </r>
    <r>
      <rPr>
        <sz val="12"/>
        <rFont val="方正黑体_GBK"/>
        <charset val="134"/>
      </rPr>
      <t>2-6</t>
    </r>
    <r>
      <rPr>
        <sz val="12"/>
        <rFont val="方正黑体_GBK"/>
        <charset val="134"/>
      </rPr>
      <t>岁，体重</t>
    </r>
    <r>
      <rPr>
        <sz val="12"/>
        <rFont val="方正黑体_GBK"/>
        <charset val="134"/>
      </rPr>
      <t>≥50</t>
    </r>
    <r>
      <rPr>
        <sz val="12"/>
        <rFont val="方正黑体_GBK"/>
        <charset val="134"/>
      </rPr>
      <t>公斤）</t>
    </r>
    <r>
      <rPr>
        <sz val="12"/>
        <rFont val="方正黑体_GBK"/>
        <charset val="134"/>
      </rPr>
      <t>600</t>
    </r>
    <r>
      <rPr>
        <sz val="12"/>
        <rFont val="方正黑体_GBK"/>
        <charset val="134"/>
      </rPr>
      <t>只，每只补助</t>
    </r>
    <r>
      <rPr>
        <sz val="12"/>
        <rFont val="方正黑体_GBK"/>
        <charset val="134"/>
      </rPr>
      <t>2600</t>
    </r>
    <r>
      <rPr>
        <sz val="12"/>
        <rFont val="方正黑体_GBK"/>
        <charset val="134"/>
      </rPr>
      <t>元，根据牧民发展需求及扩畜繁育计划，通过托养方式给贫困户或养殖公司，产权归村集体所有，母畜繁育的</t>
    </r>
    <r>
      <rPr>
        <sz val="12"/>
        <rFont val="方正黑体_GBK"/>
        <charset val="134"/>
      </rPr>
      <t>85%</t>
    </r>
    <r>
      <rPr>
        <sz val="12"/>
        <rFont val="方正黑体_GBK"/>
        <charset val="134"/>
      </rPr>
      <t>由饲养方受益，</t>
    </r>
    <r>
      <rPr>
        <sz val="12"/>
        <rFont val="方正黑体_GBK"/>
        <charset val="134"/>
      </rPr>
      <t>15%</t>
    </r>
    <r>
      <rPr>
        <sz val="12"/>
        <rFont val="方正黑体_GBK"/>
        <charset val="134"/>
      </rPr>
      <t>交还给合作社。然后合作社再将这</t>
    </r>
    <r>
      <rPr>
        <sz val="12"/>
        <rFont val="方正黑体_GBK"/>
        <charset val="134"/>
      </rPr>
      <t>15%</t>
    </r>
    <r>
      <rPr>
        <sz val="12"/>
        <rFont val="方正黑体_GBK"/>
        <charset val="134"/>
      </rPr>
      <t>的牲畜分两大块进行分红，其中的</t>
    </r>
    <r>
      <rPr>
        <sz val="12"/>
        <rFont val="方正黑体_GBK"/>
        <charset val="134"/>
      </rPr>
      <t>80%</t>
    </r>
    <r>
      <rPr>
        <sz val="12"/>
        <rFont val="方正黑体_GBK"/>
        <charset val="134"/>
      </rPr>
      <t>考虑到贫困程度差异化及防返贫风险监测机制对本村贫困户按照</t>
    </r>
    <r>
      <rPr>
        <sz val="12"/>
        <rFont val="方正黑体_GBK"/>
        <charset val="134"/>
      </rPr>
      <t>500</t>
    </r>
    <r>
      <rPr>
        <sz val="12"/>
        <rFont val="方正黑体_GBK"/>
        <charset val="134"/>
      </rPr>
      <t>－－</t>
    </r>
    <r>
      <rPr>
        <sz val="12"/>
        <rFont val="方正黑体_GBK"/>
        <charset val="134"/>
      </rPr>
      <t>2000</t>
    </r>
    <r>
      <rPr>
        <sz val="12"/>
        <rFont val="方正黑体_GBK"/>
        <charset val="134"/>
      </rPr>
      <t>元不等（具体分配情况由村委会会议研究决定）分红，剩余的</t>
    </r>
    <r>
      <rPr>
        <sz val="12"/>
        <rFont val="方正黑体_GBK"/>
        <charset val="134"/>
      </rPr>
      <t>20%</t>
    </r>
    <r>
      <rPr>
        <sz val="12"/>
        <rFont val="方正黑体_GBK"/>
        <charset val="134"/>
      </rPr>
      <t>分红归村集体。</t>
    </r>
  </si>
  <si>
    <t>农家肥奖补</t>
  </si>
  <si>
    <t>库拉木勒克乡阿克亚村、江尕勒萨依村、其木布拉克村、库拉木勒克村</t>
  </si>
  <si>
    <r>
      <rPr>
        <sz val="12"/>
        <rFont val="方正黑体_GBK"/>
        <charset val="134"/>
      </rPr>
      <t>鼓励贫困户发展大蒜产业，为阿克亚村</t>
    </r>
    <r>
      <rPr>
        <sz val="12"/>
        <rFont val="方正黑体_GBK"/>
        <charset val="134"/>
      </rPr>
      <t>21</t>
    </r>
    <r>
      <rPr>
        <sz val="12"/>
        <rFont val="方正黑体_GBK"/>
        <charset val="134"/>
      </rPr>
      <t>户贫困户（农家肥</t>
    </r>
    <r>
      <rPr>
        <sz val="12"/>
        <rFont val="方正黑体_GBK"/>
        <charset val="134"/>
      </rPr>
      <t>60</t>
    </r>
    <r>
      <rPr>
        <sz val="12"/>
        <rFont val="方正黑体_GBK"/>
        <charset val="134"/>
      </rPr>
      <t>立方米）、江尕勒萨依村</t>
    </r>
    <r>
      <rPr>
        <sz val="12"/>
        <rFont val="方正黑体_GBK"/>
        <charset val="134"/>
      </rPr>
      <t>24</t>
    </r>
    <r>
      <rPr>
        <sz val="12"/>
        <rFont val="方正黑体_GBK"/>
        <charset val="134"/>
      </rPr>
      <t>户贫困户（农家肥</t>
    </r>
    <r>
      <rPr>
        <sz val="12"/>
        <rFont val="方正黑体_GBK"/>
        <charset val="134"/>
      </rPr>
      <t>400</t>
    </r>
    <r>
      <rPr>
        <sz val="12"/>
        <rFont val="方正黑体_GBK"/>
        <charset val="134"/>
      </rPr>
      <t>立方米）、其木布拉克村</t>
    </r>
    <r>
      <rPr>
        <sz val="12"/>
        <rFont val="方正黑体_GBK"/>
        <charset val="134"/>
      </rPr>
      <t>50</t>
    </r>
    <r>
      <rPr>
        <sz val="12"/>
        <rFont val="方正黑体_GBK"/>
        <charset val="134"/>
      </rPr>
      <t>户贫困户（农家肥</t>
    </r>
    <r>
      <rPr>
        <sz val="12"/>
        <rFont val="方正黑体_GBK"/>
        <charset val="134"/>
      </rPr>
      <t>150</t>
    </r>
    <r>
      <rPr>
        <sz val="12"/>
        <rFont val="方正黑体_GBK"/>
        <charset val="134"/>
      </rPr>
      <t>立方米）、库拉木勒克村</t>
    </r>
    <r>
      <rPr>
        <sz val="12"/>
        <rFont val="方正黑体_GBK"/>
        <charset val="134"/>
      </rPr>
      <t>50</t>
    </r>
    <r>
      <rPr>
        <sz val="12"/>
        <rFont val="方正黑体_GBK"/>
        <charset val="134"/>
      </rPr>
      <t>户贫困户（农家肥</t>
    </r>
    <r>
      <rPr>
        <sz val="12"/>
        <rFont val="方正黑体_GBK"/>
        <charset val="134"/>
      </rPr>
      <t>100</t>
    </r>
    <r>
      <rPr>
        <sz val="12"/>
        <rFont val="方正黑体_GBK"/>
        <charset val="134"/>
      </rPr>
      <t>立方米）拉运农家肥</t>
    </r>
    <r>
      <rPr>
        <sz val="12"/>
        <rFont val="方正黑体_GBK"/>
        <charset val="134"/>
      </rPr>
      <t>710</t>
    </r>
    <r>
      <rPr>
        <sz val="12"/>
        <rFont val="方正黑体_GBK"/>
        <charset val="134"/>
      </rPr>
      <t>立方米，每立方米农家肥奖励</t>
    </r>
    <r>
      <rPr>
        <sz val="12"/>
        <rFont val="方正黑体_GBK"/>
        <charset val="134"/>
      </rPr>
      <t>100</t>
    </r>
    <r>
      <rPr>
        <sz val="12"/>
        <rFont val="方正黑体_GBK"/>
        <charset val="134"/>
      </rPr>
      <t>元，按实际拉运农家肥进行奖补。资产归贫困户所有，为</t>
    </r>
    <r>
      <rPr>
        <sz val="12"/>
        <rFont val="方正黑体_GBK"/>
        <charset val="134"/>
      </rPr>
      <t>145</t>
    </r>
    <r>
      <rPr>
        <sz val="12"/>
        <rFont val="方正黑体_GBK"/>
        <charset val="134"/>
      </rPr>
      <t>户建档立卡贫困户发展种植大蒜，带动示范</t>
    </r>
    <r>
      <rPr>
        <sz val="12"/>
        <rFont val="方正黑体_GBK"/>
        <charset val="134"/>
      </rPr>
      <t>145</t>
    </r>
    <r>
      <rPr>
        <sz val="12"/>
        <rFont val="方正黑体_GBK"/>
        <charset val="134"/>
      </rPr>
      <t>户建档立卡贫困户发展大蒜产业。</t>
    </r>
  </si>
  <si>
    <r>
      <rPr>
        <sz val="12"/>
        <rFont val="方正黑体_GBK"/>
        <charset val="134"/>
      </rPr>
      <t>年均增收</t>
    </r>
    <r>
      <rPr>
        <sz val="12"/>
        <rFont val="方正黑体_GBK"/>
        <charset val="134"/>
      </rPr>
      <t>200-300</t>
    </r>
    <r>
      <rPr>
        <sz val="12"/>
        <rFont val="方正黑体_GBK"/>
        <charset val="134"/>
      </rPr>
      <t>元</t>
    </r>
  </si>
  <si>
    <t>旅游发展</t>
  </si>
  <si>
    <r>
      <rPr>
        <sz val="12"/>
        <rFont val="方正黑体_GBK"/>
        <charset val="134"/>
      </rPr>
      <t>其他</t>
    </r>
    <r>
      <rPr>
        <sz val="12"/>
        <rFont val="方正黑体_GBK"/>
        <charset val="134"/>
      </rPr>
      <t>-</t>
    </r>
    <r>
      <rPr>
        <sz val="12"/>
        <rFont val="方正黑体_GBK"/>
        <charset val="134"/>
      </rPr>
      <t>旅游扶贫</t>
    </r>
  </si>
  <si>
    <t>库拉木勒克乡巴什克其克村</t>
  </si>
  <si>
    <r>
      <rPr>
        <sz val="12"/>
        <rFont val="方正黑体_GBK"/>
        <charset val="134"/>
      </rPr>
      <t>为巴什克其克村农耕乐园购买摊位移动售货推车</t>
    </r>
    <r>
      <rPr>
        <sz val="12"/>
        <rFont val="方正黑体_GBK"/>
        <charset val="134"/>
      </rPr>
      <t>20</t>
    </r>
    <r>
      <rPr>
        <sz val="12"/>
        <rFont val="方正黑体_GBK"/>
        <charset val="134"/>
      </rPr>
      <t>个，木质，</t>
    </r>
    <r>
      <rPr>
        <sz val="12"/>
        <rFont val="方正黑体_GBK"/>
        <charset val="134"/>
      </rPr>
      <t>1.8</t>
    </r>
    <r>
      <rPr>
        <sz val="12"/>
        <rFont val="方正黑体_GBK"/>
        <charset val="134"/>
      </rPr>
      <t>米</t>
    </r>
    <r>
      <rPr>
        <sz val="12"/>
        <rFont val="方正黑体_GBK"/>
        <charset val="134"/>
      </rPr>
      <t>X1</t>
    </r>
    <r>
      <rPr>
        <sz val="12"/>
        <rFont val="方正黑体_GBK"/>
        <charset val="134"/>
      </rPr>
      <t>米</t>
    </r>
    <r>
      <rPr>
        <sz val="12"/>
        <rFont val="方正黑体_GBK"/>
        <charset val="134"/>
      </rPr>
      <t>X2.4</t>
    </r>
    <r>
      <rPr>
        <sz val="12"/>
        <rFont val="方正黑体_GBK"/>
        <charset val="134"/>
      </rPr>
      <t>米，每个</t>
    </r>
    <r>
      <rPr>
        <sz val="12"/>
        <rFont val="方正黑体_GBK"/>
        <charset val="134"/>
      </rPr>
      <t>5000</t>
    </r>
    <r>
      <rPr>
        <sz val="12"/>
        <rFont val="方正黑体_GBK"/>
        <charset val="134"/>
      </rPr>
      <t>元；购买移动遮阳帐篷</t>
    </r>
    <r>
      <rPr>
        <sz val="12"/>
        <rFont val="方正黑体_GBK"/>
        <charset val="134"/>
      </rPr>
      <t>20</t>
    </r>
    <r>
      <rPr>
        <sz val="12"/>
        <rFont val="方正黑体_GBK"/>
        <charset val="134"/>
      </rPr>
      <t>个，钢结构组装式可移动，</t>
    </r>
    <r>
      <rPr>
        <sz val="12"/>
        <rFont val="方正黑体_GBK"/>
        <charset val="134"/>
      </rPr>
      <t>5.3</t>
    </r>
    <r>
      <rPr>
        <sz val="12"/>
        <rFont val="方正黑体_GBK"/>
        <charset val="134"/>
      </rPr>
      <t>米</t>
    </r>
    <r>
      <rPr>
        <sz val="12"/>
        <rFont val="方正黑体_GBK"/>
        <charset val="134"/>
      </rPr>
      <t>×2.8</t>
    </r>
    <r>
      <rPr>
        <sz val="12"/>
        <rFont val="方正黑体_GBK"/>
        <charset val="134"/>
      </rPr>
      <t>米</t>
    </r>
    <r>
      <rPr>
        <sz val="12"/>
        <rFont val="方正黑体_GBK"/>
        <charset val="134"/>
      </rPr>
      <t>×3</t>
    </r>
    <r>
      <rPr>
        <sz val="12"/>
        <rFont val="方正黑体_GBK"/>
        <charset val="134"/>
      </rPr>
      <t>米，每个</t>
    </r>
    <r>
      <rPr>
        <sz val="12"/>
        <rFont val="方正黑体_GBK"/>
        <charset val="134"/>
      </rPr>
      <t>3000</t>
    </r>
    <r>
      <rPr>
        <sz val="12"/>
        <rFont val="方正黑体_GBK"/>
        <charset val="134"/>
      </rPr>
      <t>元，产权归村委会，收入归村集体所有，带动</t>
    </r>
    <r>
      <rPr>
        <sz val="12"/>
        <rFont val="方正黑体_GBK"/>
        <charset val="134"/>
      </rPr>
      <t>20</t>
    </r>
    <r>
      <rPr>
        <sz val="12"/>
        <rFont val="方正黑体_GBK"/>
        <charset val="134"/>
      </rPr>
      <t>户贫困户发展旅游业。</t>
    </r>
  </si>
  <si>
    <r>
      <rPr>
        <sz val="12"/>
        <rFont val="方正黑体_GBK"/>
        <charset val="134"/>
      </rPr>
      <t>年增收</t>
    </r>
    <r>
      <rPr>
        <sz val="12"/>
        <rFont val="方正黑体_GBK"/>
        <charset val="134"/>
      </rPr>
      <t>1000</t>
    </r>
    <r>
      <rPr>
        <sz val="12"/>
        <rFont val="方正黑体_GBK"/>
        <charset val="134"/>
      </rPr>
      <t>元</t>
    </r>
  </si>
  <si>
    <r>
      <rPr>
        <sz val="12"/>
        <rFont val="方正黑体_GBK"/>
        <charset val="134"/>
      </rPr>
      <t>为巴什克其克村农耕乐园建设游乐设施，购买</t>
    </r>
    <r>
      <rPr>
        <sz val="12"/>
        <rFont val="方正黑体_GBK"/>
        <charset val="134"/>
      </rPr>
      <t>1</t>
    </r>
    <r>
      <rPr>
        <sz val="12"/>
        <rFont val="方正黑体_GBK"/>
        <charset val="134"/>
      </rPr>
      <t>个</t>
    </r>
    <r>
      <rPr>
        <sz val="12"/>
        <rFont val="方正黑体_GBK"/>
        <charset val="134"/>
      </rPr>
      <t>12</t>
    </r>
    <r>
      <rPr>
        <sz val="12"/>
        <rFont val="方正黑体_GBK"/>
        <charset val="134"/>
      </rPr>
      <t>座豪华旋转木马（参数：直径</t>
    </r>
    <r>
      <rPr>
        <sz val="12"/>
        <rFont val="方正黑体_GBK"/>
        <charset val="134"/>
      </rPr>
      <t>6</t>
    </r>
    <r>
      <rPr>
        <sz val="12"/>
        <rFont val="方正黑体_GBK"/>
        <charset val="134"/>
      </rPr>
      <t>米，乘员</t>
    </r>
    <r>
      <rPr>
        <sz val="12"/>
        <rFont val="方正黑体_GBK"/>
        <charset val="134"/>
      </rPr>
      <t>12</t>
    </r>
    <r>
      <rPr>
        <sz val="12"/>
        <rFont val="方正黑体_GBK"/>
        <charset val="134"/>
      </rPr>
      <t>人，功率</t>
    </r>
    <r>
      <rPr>
        <sz val="12"/>
        <rFont val="方正黑体_GBK"/>
        <charset val="134"/>
      </rPr>
      <t>13KW,</t>
    </r>
    <r>
      <rPr>
        <sz val="12"/>
        <rFont val="方正黑体_GBK"/>
        <charset val="134"/>
      </rPr>
      <t>材质为玻璃钢），价值</t>
    </r>
    <r>
      <rPr>
        <sz val="12"/>
        <rFont val="方正黑体_GBK"/>
        <charset val="134"/>
      </rPr>
      <t>5.2万元；购买1个海盗船木质爬网多功能户外大型游乐组合滑梯（参数：运行高度约为2米，最大运行线速度&lt;2米），价格为7万元；购买1个户外大型跳跳床带护网+梯子蹦床（参数：直径4.28米，总高度约为2.6米，承重900斤，容纳人数：10-12人，占地面积：4.3米x4.3米），价格3万元；新建丛林穿越游乐设施（一座十子桥、一个钻木桶、一座滚木桥、一个峰回路转、一座大脚丫桥、一座缅甸桥、一个轮胎摆渡、一座字母桥）30万元；游乐池一座500平米，每平米100元，计5万元；浮桥一座3万元；喊泉一座2万元。合计55.2万元。资产归村委会所有，收入归村集体所有，带动100户贫困户发展旅游业。</t>
    </r>
  </si>
  <si>
    <r>
      <rPr>
        <sz val="12"/>
        <rFont val="方正黑体_GBK"/>
        <charset val="134"/>
      </rPr>
      <t>年均增收</t>
    </r>
    <r>
      <rPr>
        <sz val="12"/>
        <rFont val="方正黑体_GBK"/>
        <charset val="134"/>
      </rPr>
      <t>2000-3000</t>
    </r>
    <r>
      <rPr>
        <sz val="12"/>
        <rFont val="方正黑体_GBK"/>
        <charset val="134"/>
      </rPr>
      <t>元</t>
    </r>
  </si>
  <si>
    <r>
      <rPr>
        <sz val="12"/>
        <rFont val="方正黑体_GBK"/>
        <charset val="134"/>
      </rPr>
      <t>为巴什克其克村</t>
    </r>
    <r>
      <rPr>
        <sz val="12"/>
        <rFont val="方正黑体_GBK"/>
        <charset val="134"/>
      </rPr>
      <t>45</t>
    </r>
    <r>
      <rPr>
        <sz val="12"/>
        <rFont val="方正黑体_GBK"/>
        <charset val="134"/>
      </rPr>
      <t>户贫困户新建防渗渠（斗渠）</t>
    </r>
    <r>
      <rPr>
        <sz val="12"/>
        <rFont val="方正黑体_GBK"/>
        <charset val="134"/>
      </rPr>
      <t>3</t>
    </r>
    <r>
      <rPr>
        <sz val="12"/>
        <rFont val="方正黑体_GBK"/>
        <charset val="134"/>
      </rPr>
      <t>条</t>
    </r>
    <r>
      <rPr>
        <sz val="12"/>
        <rFont val="方正黑体_GBK"/>
        <charset val="134"/>
      </rPr>
      <t>3.262</t>
    </r>
    <r>
      <rPr>
        <sz val="12"/>
        <rFont val="方正黑体_GBK"/>
        <charset val="134"/>
      </rPr>
      <t>公里，新建</t>
    </r>
    <r>
      <rPr>
        <sz val="12"/>
        <rFont val="方正黑体_GBK"/>
        <charset val="134"/>
      </rPr>
      <t>1/2UD50</t>
    </r>
    <r>
      <rPr>
        <sz val="12"/>
        <rFont val="方正黑体_GBK"/>
        <charset val="134"/>
      </rPr>
      <t>防渗渠</t>
    </r>
    <r>
      <rPr>
        <sz val="12"/>
        <rFont val="方正黑体_GBK"/>
        <charset val="134"/>
      </rPr>
      <t>1.612</t>
    </r>
    <r>
      <rPr>
        <sz val="12"/>
        <rFont val="方正黑体_GBK"/>
        <charset val="134"/>
      </rPr>
      <t>公里、</t>
    </r>
    <r>
      <rPr>
        <sz val="12"/>
        <rFont val="方正黑体_GBK"/>
        <charset val="134"/>
      </rPr>
      <t>1/2UD40</t>
    </r>
    <r>
      <rPr>
        <sz val="12"/>
        <rFont val="方正黑体_GBK"/>
        <charset val="134"/>
      </rPr>
      <t>防渗渠</t>
    </r>
    <r>
      <rPr>
        <sz val="12"/>
        <rFont val="方正黑体_GBK"/>
        <charset val="134"/>
      </rPr>
      <t>1.05</t>
    </r>
    <r>
      <rPr>
        <sz val="12"/>
        <rFont val="方正黑体_GBK"/>
        <charset val="134"/>
      </rPr>
      <t>公里、</t>
    </r>
    <r>
      <rPr>
        <sz val="12"/>
        <rFont val="方正黑体_GBK"/>
        <charset val="134"/>
      </rPr>
      <t>1/2UD60</t>
    </r>
    <r>
      <rPr>
        <sz val="12"/>
        <rFont val="方正黑体_GBK"/>
        <charset val="134"/>
      </rPr>
      <t>防渗渠</t>
    </r>
    <r>
      <rPr>
        <sz val="12"/>
        <rFont val="方正黑体_GBK"/>
        <charset val="134"/>
      </rPr>
      <t>0.6</t>
    </r>
    <r>
      <rPr>
        <sz val="12"/>
        <rFont val="方正黑体_GBK"/>
        <charset val="134"/>
      </rPr>
      <t>公里，设计流量</t>
    </r>
    <r>
      <rPr>
        <sz val="12"/>
        <rFont val="方正黑体_GBK"/>
        <charset val="134"/>
      </rPr>
      <t>0.24m3/s</t>
    </r>
    <r>
      <rPr>
        <sz val="12"/>
        <rFont val="方正黑体_GBK"/>
        <charset val="134"/>
      </rPr>
      <t>，配套闸门及基础设施，每公里补助</t>
    </r>
    <r>
      <rPr>
        <sz val="12"/>
        <rFont val="方正黑体_GBK"/>
        <charset val="134"/>
      </rPr>
      <t>25</t>
    </r>
    <r>
      <rPr>
        <sz val="12"/>
        <rFont val="方正黑体_GBK"/>
        <charset val="134"/>
      </rPr>
      <t>万元，资产归村委会所有，带动</t>
    </r>
    <r>
      <rPr>
        <sz val="12"/>
        <rFont val="方正黑体_GBK"/>
        <charset val="134"/>
      </rPr>
      <t>45</t>
    </r>
    <r>
      <rPr>
        <sz val="12"/>
        <rFont val="方正黑体_GBK"/>
        <charset val="134"/>
      </rPr>
      <t>户贫困户发展种植业。</t>
    </r>
  </si>
  <si>
    <r>
      <rPr>
        <sz val="12"/>
        <rFont val="方正黑体_GBK"/>
        <charset val="134"/>
      </rPr>
      <t>年均增收</t>
    </r>
    <r>
      <rPr>
        <sz val="12"/>
        <rFont val="方正黑体_GBK"/>
        <charset val="134"/>
      </rPr>
      <t>500-600</t>
    </r>
    <r>
      <rPr>
        <sz val="12"/>
        <rFont val="方正黑体_GBK"/>
        <charset val="134"/>
      </rPr>
      <t>元</t>
    </r>
  </si>
  <si>
    <r>
      <rPr>
        <sz val="12"/>
        <rFont val="方正黑体_GBK"/>
        <charset val="134"/>
      </rPr>
      <t>为巴什克其克村新建门面房</t>
    </r>
    <r>
      <rPr>
        <sz val="12"/>
        <rFont val="方正黑体_GBK"/>
        <charset val="134"/>
      </rPr>
      <t>200</t>
    </r>
    <r>
      <rPr>
        <sz val="12"/>
        <rFont val="方正黑体_GBK"/>
        <charset val="134"/>
      </rPr>
      <t>㎡，</t>
    </r>
    <r>
      <rPr>
        <sz val="12"/>
        <rFont val="方正黑体_GBK"/>
        <charset val="134"/>
      </rPr>
      <t>1500</t>
    </r>
    <r>
      <rPr>
        <sz val="12"/>
        <rFont val="方正黑体_GBK"/>
        <charset val="134"/>
      </rPr>
      <t>元</t>
    </r>
    <r>
      <rPr>
        <sz val="12"/>
        <rFont val="方正黑体_GBK"/>
        <charset val="134"/>
      </rPr>
      <t>/</t>
    </r>
    <r>
      <rPr>
        <sz val="12"/>
        <rFont val="方正黑体_GBK"/>
        <charset val="134"/>
      </rPr>
      <t>㎡，需资金</t>
    </r>
    <r>
      <rPr>
        <sz val="12"/>
        <rFont val="方正黑体_GBK"/>
        <charset val="134"/>
      </rPr>
      <t>30</t>
    </r>
    <r>
      <rPr>
        <sz val="12"/>
        <rFont val="方正黑体_GBK"/>
        <charset val="134"/>
      </rPr>
      <t>万元；为江尕勒萨依村新建门面房200㎡，1500元/㎡，需资金30万元；为其木布拉克村新建门面房200㎡，1500元/㎡，需资金30万元。资产归村委会所有，收益壮大村集体经济。</t>
    </r>
  </si>
  <si>
    <t>库拉木勒克乡江尕勒萨依村</t>
  </si>
  <si>
    <r>
      <rPr>
        <sz val="12"/>
        <rFont val="方正黑体_GBK"/>
        <charset val="134"/>
      </rPr>
      <t>为江尕勒萨依村</t>
    </r>
    <r>
      <rPr>
        <sz val="12"/>
        <rFont val="方正黑体_GBK"/>
        <charset val="134"/>
      </rPr>
      <t>20</t>
    </r>
    <r>
      <rPr>
        <sz val="12"/>
        <rFont val="方正黑体_GBK"/>
        <charset val="134"/>
      </rPr>
      <t>户贫困户开办牧家乐</t>
    </r>
    <r>
      <rPr>
        <sz val="12"/>
        <rFont val="方正黑体_GBK"/>
        <charset val="134"/>
      </rPr>
      <t>20</t>
    </r>
    <r>
      <rPr>
        <sz val="12"/>
        <rFont val="方正黑体_GBK"/>
        <charset val="134"/>
      </rPr>
      <t>户，购买餐桌椅（桌子１个、椅子４把）</t>
    </r>
    <r>
      <rPr>
        <sz val="12"/>
        <rFont val="方正黑体_GBK"/>
        <charset val="134"/>
      </rPr>
      <t>1100</t>
    </r>
    <r>
      <rPr>
        <sz val="12"/>
        <rFont val="方正黑体_GBK"/>
        <charset val="134"/>
      </rPr>
      <t>元，餐具（茶壶２个、茶碗</t>
    </r>
    <r>
      <rPr>
        <sz val="12"/>
        <rFont val="方正黑体_GBK"/>
        <charset val="134"/>
      </rPr>
      <t>20个、饭碗15个、大盘5个、小盘8个、筷子100双、汤勺15个、洗菜盆1个、炒勺1个、锅铲1个）1000元，厨具（电气锅1个、铁锅１个、蒸锅1个、高压锅1个）1000元，茶几、消毒柜1000元，每户发放1套，资产归贫困户所有，为20户贫困户发展乡村旅游带动示范20户贫困户发展旅游业。</t>
    </r>
  </si>
  <si>
    <r>
      <rPr>
        <sz val="12"/>
        <rFont val="方正黑体_GBK"/>
        <charset val="134"/>
      </rPr>
      <t>年均增收</t>
    </r>
    <r>
      <rPr>
        <sz val="12"/>
        <rFont val="方正黑体_GBK"/>
        <charset val="134"/>
      </rPr>
      <t>4000-5000</t>
    </r>
    <r>
      <rPr>
        <sz val="12"/>
        <rFont val="方正黑体_GBK"/>
        <charset val="134"/>
      </rPr>
      <t>元</t>
    </r>
  </si>
  <si>
    <r>
      <rPr>
        <sz val="12"/>
        <rFont val="方正黑体_GBK"/>
        <charset val="134"/>
      </rPr>
      <t>为江尕勒萨依村</t>
    </r>
    <r>
      <rPr>
        <sz val="12"/>
        <rFont val="方正黑体_GBK"/>
        <charset val="134"/>
      </rPr>
      <t>40</t>
    </r>
    <r>
      <rPr>
        <sz val="12"/>
        <rFont val="方正黑体_GBK"/>
        <charset val="134"/>
      </rPr>
      <t>户贫困户新建</t>
    </r>
    <r>
      <rPr>
        <sz val="12"/>
        <rFont val="方正黑体_GBK"/>
        <charset val="134"/>
      </rPr>
      <t>1/2UD80</t>
    </r>
    <r>
      <rPr>
        <sz val="12"/>
        <rFont val="方正黑体_GBK"/>
        <charset val="134"/>
      </rPr>
      <t>防渗渠（斗渠）</t>
    </r>
    <r>
      <rPr>
        <sz val="12"/>
        <rFont val="方正黑体_GBK"/>
        <charset val="134"/>
      </rPr>
      <t>3.5</t>
    </r>
    <r>
      <rPr>
        <sz val="12"/>
        <rFont val="方正黑体_GBK"/>
        <charset val="134"/>
      </rPr>
      <t>公里，设计流量</t>
    </r>
    <r>
      <rPr>
        <sz val="12"/>
        <rFont val="方正黑体_GBK"/>
        <charset val="134"/>
      </rPr>
      <t>0.24m3/s</t>
    </r>
    <r>
      <rPr>
        <sz val="12"/>
        <rFont val="方正黑体_GBK"/>
        <charset val="134"/>
      </rPr>
      <t>，配套闸门及基础设施，每公里补助</t>
    </r>
    <r>
      <rPr>
        <sz val="12"/>
        <rFont val="方正黑体_GBK"/>
        <charset val="134"/>
      </rPr>
      <t>40</t>
    </r>
    <r>
      <rPr>
        <sz val="12"/>
        <rFont val="方正黑体_GBK"/>
        <charset val="134"/>
      </rPr>
      <t>万元，资产归村委会，带动</t>
    </r>
    <r>
      <rPr>
        <sz val="12"/>
        <rFont val="方正黑体_GBK"/>
        <charset val="134"/>
      </rPr>
      <t>40</t>
    </r>
    <r>
      <rPr>
        <sz val="12"/>
        <rFont val="方正黑体_GBK"/>
        <charset val="134"/>
      </rPr>
      <t>户贫困户发展种植业。</t>
    </r>
  </si>
  <si>
    <t>库拉木勒克乡江尕勒萨依村、其木布拉克村、巴什克其克村、库拉木勒克村、阿克亚村</t>
  </si>
  <si>
    <r>
      <rPr>
        <sz val="12"/>
        <rFont val="方正黑体_GBK"/>
        <charset val="134"/>
      </rPr>
      <t>巴什克其克搬迁点</t>
    </r>
    <r>
      <rPr>
        <sz val="12"/>
        <rFont val="方正黑体_GBK"/>
        <charset val="134"/>
      </rPr>
      <t>2</t>
    </r>
    <r>
      <rPr>
        <sz val="12"/>
        <rFont val="方正黑体_GBK"/>
        <charset val="134"/>
      </rPr>
      <t>号养殖小区配套基础设施。</t>
    </r>
    <r>
      <rPr>
        <sz val="12"/>
        <rFont val="方正黑体_GBK"/>
        <charset val="134"/>
      </rPr>
      <t xml:space="preserve">
1</t>
    </r>
    <r>
      <rPr>
        <sz val="12"/>
        <rFont val="方正黑体_GBK"/>
        <charset val="134"/>
      </rPr>
      <t>、消毒室</t>
    </r>
    <r>
      <rPr>
        <sz val="12"/>
        <rFont val="方正黑体_GBK"/>
        <charset val="134"/>
      </rPr>
      <t>54</t>
    </r>
    <r>
      <rPr>
        <sz val="12"/>
        <rFont val="方正黑体_GBK"/>
        <charset val="134"/>
      </rPr>
      <t>平方米，每平米</t>
    </r>
    <r>
      <rPr>
        <sz val="12"/>
        <rFont val="方正黑体_GBK"/>
        <charset val="134"/>
      </rPr>
      <t>1600</t>
    </r>
    <r>
      <rPr>
        <sz val="12"/>
        <rFont val="方正黑体_GBK"/>
        <charset val="134"/>
      </rPr>
      <t>元，需要</t>
    </r>
    <r>
      <rPr>
        <sz val="12"/>
        <rFont val="方正黑体_GBK"/>
        <charset val="134"/>
      </rPr>
      <t>8.64</t>
    </r>
    <r>
      <rPr>
        <sz val="12"/>
        <rFont val="方正黑体_GBK"/>
        <charset val="134"/>
      </rPr>
      <t>万元；</t>
    </r>
    <r>
      <rPr>
        <sz val="12"/>
        <rFont val="方正黑体_GBK"/>
        <charset val="134"/>
      </rPr>
      <t xml:space="preserve">
2</t>
    </r>
    <r>
      <rPr>
        <sz val="12"/>
        <rFont val="方正黑体_GBK"/>
        <charset val="134"/>
      </rPr>
      <t>、消毒池一座，</t>
    </r>
    <r>
      <rPr>
        <sz val="12"/>
        <rFont val="方正黑体_GBK"/>
        <charset val="134"/>
      </rPr>
      <t>28.8</t>
    </r>
    <r>
      <rPr>
        <sz val="12"/>
        <rFont val="方正黑体_GBK"/>
        <charset val="134"/>
      </rPr>
      <t>平方米，宽</t>
    </r>
    <r>
      <rPr>
        <sz val="12"/>
        <rFont val="方正黑体_GBK"/>
        <charset val="134"/>
      </rPr>
      <t>4</t>
    </r>
    <r>
      <rPr>
        <sz val="12"/>
        <rFont val="方正黑体_GBK"/>
        <charset val="134"/>
      </rPr>
      <t>米，长</t>
    </r>
    <r>
      <rPr>
        <sz val="12"/>
        <rFont val="方正黑体_GBK"/>
        <charset val="134"/>
      </rPr>
      <t>7.2</t>
    </r>
    <r>
      <rPr>
        <sz val="12"/>
        <rFont val="方正黑体_GBK"/>
        <charset val="134"/>
      </rPr>
      <t>米、深</t>
    </r>
    <r>
      <rPr>
        <sz val="12"/>
        <rFont val="方正黑体_GBK"/>
        <charset val="134"/>
      </rPr>
      <t>0.2</t>
    </r>
    <r>
      <rPr>
        <sz val="12"/>
        <rFont val="方正黑体_GBK"/>
        <charset val="134"/>
      </rPr>
      <t>米，需要</t>
    </r>
    <r>
      <rPr>
        <sz val="12"/>
        <rFont val="方正黑体_GBK"/>
        <charset val="134"/>
      </rPr>
      <t>0.9</t>
    </r>
    <r>
      <rPr>
        <sz val="12"/>
        <rFont val="方正黑体_GBK"/>
        <charset val="134"/>
      </rPr>
      <t>万元；</t>
    </r>
    <r>
      <rPr>
        <sz val="12"/>
        <rFont val="方正黑体_GBK"/>
        <charset val="134"/>
      </rPr>
      <t xml:space="preserve">
3</t>
    </r>
    <r>
      <rPr>
        <sz val="12"/>
        <rFont val="方正黑体_GBK"/>
        <charset val="134"/>
      </rPr>
      <t>、技术服务室</t>
    </r>
    <r>
      <rPr>
        <sz val="12"/>
        <rFont val="方正黑体_GBK"/>
        <charset val="134"/>
      </rPr>
      <t>87</t>
    </r>
    <r>
      <rPr>
        <sz val="12"/>
        <rFont val="方正黑体_GBK"/>
        <charset val="134"/>
      </rPr>
      <t>平方米，每平方米</t>
    </r>
    <r>
      <rPr>
        <sz val="12"/>
        <rFont val="方正黑体_GBK"/>
        <charset val="134"/>
      </rPr>
      <t>1600</t>
    </r>
    <r>
      <rPr>
        <sz val="12"/>
        <rFont val="方正黑体_GBK"/>
        <charset val="134"/>
      </rPr>
      <t>元，需要</t>
    </r>
    <r>
      <rPr>
        <sz val="12"/>
        <rFont val="方正黑体_GBK"/>
        <charset val="134"/>
      </rPr>
      <t>13.92</t>
    </r>
    <r>
      <rPr>
        <sz val="12"/>
        <rFont val="方正黑体_GBK"/>
        <charset val="134"/>
      </rPr>
      <t>万元；</t>
    </r>
    <r>
      <rPr>
        <sz val="12"/>
        <rFont val="方正黑体_GBK"/>
        <charset val="134"/>
      </rPr>
      <t xml:space="preserve">
4</t>
    </r>
    <r>
      <rPr>
        <sz val="12"/>
        <rFont val="方正黑体_GBK"/>
        <charset val="134"/>
      </rPr>
      <t>、配种改良室</t>
    </r>
    <r>
      <rPr>
        <sz val="12"/>
        <rFont val="方正黑体_GBK"/>
        <charset val="134"/>
      </rPr>
      <t>77</t>
    </r>
    <r>
      <rPr>
        <sz val="12"/>
        <rFont val="方正黑体_GBK"/>
        <charset val="134"/>
      </rPr>
      <t>平方米，每平方米</t>
    </r>
    <r>
      <rPr>
        <sz val="12"/>
        <rFont val="方正黑体_GBK"/>
        <charset val="134"/>
      </rPr>
      <t>1600</t>
    </r>
    <r>
      <rPr>
        <sz val="12"/>
        <rFont val="方正黑体_GBK"/>
        <charset val="134"/>
      </rPr>
      <t>元，需要</t>
    </r>
    <r>
      <rPr>
        <sz val="12"/>
        <rFont val="方正黑体_GBK"/>
        <charset val="134"/>
      </rPr>
      <t>12.32</t>
    </r>
    <r>
      <rPr>
        <sz val="12"/>
        <rFont val="方正黑体_GBK"/>
        <charset val="134"/>
      </rPr>
      <t>万元；</t>
    </r>
    <r>
      <rPr>
        <sz val="12"/>
        <rFont val="方正黑体_GBK"/>
        <charset val="134"/>
      </rPr>
      <t xml:space="preserve">
6</t>
    </r>
    <r>
      <rPr>
        <sz val="12"/>
        <rFont val="方正黑体_GBK"/>
        <charset val="134"/>
      </rPr>
      <t>、药浴池一座，</t>
    </r>
    <r>
      <rPr>
        <sz val="12"/>
        <rFont val="方正黑体_GBK"/>
        <charset val="134"/>
      </rPr>
      <t>20</t>
    </r>
    <r>
      <rPr>
        <sz val="12"/>
        <rFont val="方正黑体_GBK"/>
        <charset val="134"/>
      </rPr>
      <t>平方米，每平方米</t>
    </r>
    <r>
      <rPr>
        <sz val="12"/>
        <rFont val="方正黑体_GBK"/>
        <charset val="134"/>
      </rPr>
      <t>850</t>
    </r>
    <r>
      <rPr>
        <sz val="12"/>
        <rFont val="方正黑体_GBK"/>
        <charset val="134"/>
      </rPr>
      <t>元，需要</t>
    </r>
    <r>
      <rPr>
        <sz val="12"/>
        <rFont val="方正黑体_GBK"/>
        <charset val="134"/>
      </rPr>
      <t>3.06</t>
    </r>
    <r>
      <rPr>
        <sz val="12"/>
        <rFont val="方正黑体_GBK"/>
        <charset val="134"/>
      </rPr>
      <t>万元；</t>
    </r>
    <r>
      <rPr>
        <sz val="12"/>
        <rFont val="方正黑体_GBK"/>
        <charset val="134"/>
      </rPr>
      <t xml:space="preserve">
7</t>
    </r>
    <r>
      <rPr>
        <sz val="12"/>
        <rFont val="方正黑体_GBK"/>
        <charset val="134"/>
      </rPr>
      <t>、大门</t>
    </r>
    <r>
      <rPr>
        <sz val="12"/>
        <rFont val="方正黑体_GBK"/>
        <charset val="134"/>
      </rPr>
      <t>2</t>
    </r>
    <r>
      <rPr>
        <sz val="12"/>
        <rFont val="方正黑体_GBK"/>
        <charset val="134"/>
      </rPr>
      <t>个，各</t>
    </r>
    <r>
      <rPr>
        <sz val="12"/>
        <rFont val="方正黑体_GBK"/>
        <charset val="134"/>
      </rPr>
      <t>17</t>
    </r>
    <r>
      <rPr>
        <sz val="12"/>
        <rFont val="方正黑体_GBK"/>
        <charset val="134"/>
      </rPr>
      <t>平方米，每平方米</t>
    </r>
    <r>
      <rPr>
        <sz val="12"/>
        <rFont val="方正黑体_GBK"/>
        <charset val="134"/>
      </rPr>
      <t>600</t>
    </r>
    <r>
      <rPr>
        <sz val="12"/>
        <rFont val="方正黑体_GBK"/>
        <charset val="134"/>
      </rPr>
      <t>元，需要</t>
    </r>
    <r>
      <rPr>
        <sz val="12"/>
        <rFont val="方正黑体_GBK"/>
        <charset val="134"/>
      </rPr>
      <t>2.04</t>
    </r>
    <r>
      <rPr>
        <sz val="12"/>
        <rFont val="方正黑体_GBK"/>
        <charset val="134"/>
      </rPr>
      <t>万元；</t>
    </r>
    <r>
      <rPr>
        <sz val="12"/>
        <rFont val="方正黑体_GBK"/>
        <charset val="134"/>
      </rPr>
      <t xml:space="preserve">
8</t>
    </r>
    <r>
      <rPr>
        <sz val="12"/>
        <rFont val="方正黑体_GBK"/>
        <charset val="134"/>
      </rPr>
      <t>、装卸台一座，长</t>
    </r>
    <r>
      <rPr>
        <sz val="12"/>
        <rFont val="方正黑体_GBK"/>
        <charset val="134"/>
      </rPr>
      <t>6.7</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米，需</t>
    </r>
    <r>
      <rPr>
        <sz val="12"/>
        <rFont val="方正黑体_GBK"/>
        <charset val="134"/>
      </rPr>
      <t>1</t>
    </r>
    <r>
      <rPr>
        <sz val="12"/>
        <rFont val="方正黑体_GBK"/>
        <charset val="134"/>
      </rPr>
      <t>万元；</t>
    </r>
    <r>
      <rPr>
        <sz val="12"/>
        <rFont val="方正黑体_GBK"/>
        <charset val="134"/>
      </rPr>
      <t xml:space="preserve">
9</t>
    </r>
    <r>
      <rPr>
        <sz val="12"/>
        <rFont val="方正黑体_GBK"/>
        <charset val="134"/>
      </rPr>
      <t>、饲草料加工房</t>
    </r>
    <r>
      <rPr>
        <sz val="12"/>
        <rFont val="方正黑体_GBK"/>
        <charset val="134"/>
      </rPr>
      <t>600</t>
    </r>
    <r>
      <rPr>
        <sz val="12"/>
        <rFont val="方正黑体_GBK"/>
        <charset val="134"/>
      </rPr>
      <t>平方米（加工房</t>
    </r>
    <r>
      <rPr>
        <sz val="12"/>
        <rFont val="方正黑体_GBK"/>
        <charset val="134"/>
      </rPr>
      <t>300</t>
    </r>
    <r>
      <rPr>
        <sz val="12"/>
        <rFont val="方正黑体_GBK"/>
        <charset val="134"/>
      </rPr>
      <t>平方、精料库房</t>
    </r>
    <r>
      <rPr>
        <sz val="12"/>
        <rFont val="方正黑体_GBK"/>
        <charset val="134"/>
      </rPr>
      <t>300</t>
    </r>
    <r>
      <rPr>
        <sz val="12"/>
        <rFont val="方正黑体_GBK"/>
        <charset val="134"/>
      </rPr>
      <t>平方）。每平方米</t>
    </r>
    <r>
      <rPr>
        <sz val="12"/>
        <rFont val="方正黑体_GBK"/>
        <charset val="134"/>
      </rPr>
      <t>1000</t>
    </r>
    <r>
      <rPr>
        <sz val="12"/>
        <rFont val="方正黑体_GBK"/>
        <charset val="134"/>
      </rPr>
      <t>元，需要</t>
    </r>
    <r>
      <rPr>
        <sz val="12"/>
        <rFont val="方正黑体_GBK"/>
        <charset val="134"/>
      </rPr>
      <t>60</t>
    </r>
    <r>
      <rPr>
        <sz val="12"/>
        <rFont val="方正黑体_GBK"/>
        <charset val="134"/>
      </rPr>
      <t>万元；</t>
    </r>
    <r>
      <rPr>
        <sz val="12"/>
        <rFont val="方正黑体_GBK"/>
        <charset val="134"/>
      </rPr>
      <t xml:space="preserve">
10</t>
    </r>
    <r>
      <rPr>
        <sz val="12"/>
        <rFont val="方正黑体_GBK"/>
        <charset val="134"/>
      </rPr>
      <t>、饲草料堆放棚</t>
    </r>
    <r>
      <rPr>
        <sz val="12"/>
        <rFont val="方正黑体_GBK"/>
        <charset val="134"/>
      </rPr>
      <t>600</t>
    </r>
    <r>
      <rPr>
        <sz val="12"/>
        <rFont val="方正黑体_GBK"/>
        <charset val="134"/>
      </rPr>
      <t>平方米，每平方米</t>
    </r>
    <r>
      <rPr>
        <sz val="12"/>
        <rFont val="方正黑体_GBK"/>
        <charset val="134"/>
      </rPr>
      <t>550</t>
    </r>
    <r>
      <rPr>
        <sz val="12"/>
        <rFont val="方正黑体_GBK"/>
        <charset val="134"/>
      </rPr>
      <t>元，需要</t>
    </r>
    <r>
      <rPr>
        <sz val="12"/>
        <rFont val="方正黑体_GBK"/>
        <charset val="134"/>
      </rPr>
      <t>33</t>
    </r>
    <r>
      <rPr>
        <sz val="12"/>
        <rFont val="方正黑体_GBK"/>
        <charset val="134"/>
      </rPr>
      <t>万元；</t>
    </r>
    <r>
      <rPr>
        <sz val="12"/>
        <rFont val="方正黑体_GBK"/>
        <charset val="134"/>
      </rPr>
      <t xml:space="preserve">
11</t>
    </r>
    <r>
      <rPr>
        <sz val="12"/>
        <rFont val="方正黑体_GBK"/>
        <charset val="134"/>
      </rPr>
      <t>、砂石料路面</t>
    </r>
    <r>
      <rPr>
        <sz val="12"/>
        <rFont val="方正黑体_GBK"/>
        <charset val="134"/>
      </rPr>
      <t>2.2</t>
    </r>
    <r>
      <rPr>
        <sz val="12"/>
        <rFont val="方正黑体_GBK"/>
        <charset val="134"/>
      </rPr>
      <t>公里，</t>
    </r>
    <r>
      <rPr>
        <sz val="12"/>
        <rFont val="方正黑体_GBK"/>
        <charset val="134"/>
      </rPr>
      <t>5</t>
    </r>
    <r>
      <rPr>
        <sz val="12"/>
        <rFont val="方正黑体_GBK"/>
        <charset val="134"/>
      </rPr>
      <t>米宽（压实厚度</t>
    </r>
    <r>
      <rPr>
        <sz val="12"/>
        <rFont val="方正黑体_GBK"/>
        <charset val="134"/>
      </rPr>
      <t>0.3</t>
    </r>
    <r>
      <rPr>
        <sz val="12"/>
        <rFont val="方正黑体_GBK"/>
        <charset val="134"/>
      </rPr>
      <t>米），每公里</t>
    </r>
    <r>
      <rPr>
        <sz val="12"/>
        <rFont val="方正黑体_GBK"/>
        <charset val="134"/>
      </rPr>
      <t>14</t>
    </r>
    <r>
      <rPr>
        <sz val="12"/>
        <rFont val="方正黑体_GBK"/>
        <charset val="134"/>
      </rPr>
      <t>万元，需要</t>
    </r>
    <r>
      <rPr>
        <sz val="12"/>
        <rFont val="方正黑体_GBK"/>
        <charset val="134"/>
      </rPr>
      <t>30.8</t>
    </r>
    <r>
      <rPr>
        <sz val="12"/>
        <rFont val="方正黑体_GBK"/>
        <charset val="134"/>
      </rPr>
      <t>万元；</t>
    </r>
    <r>
      <rPr>
        <sz val="12"/>
        <rFont val="方正黑体_GBK"/>
        <charset val="134"/>
      </rPr>
      <t xml:space="preserve">
12</t>
    </r>
    <r>
      <rPr>
        <sz val="12"/>
        <rFont val="方正黑体_GBK"/>
        <charset val="134"/>
      </rPr>
      <t>、三相电拉到草料加工房</t>
    </r>
    <r>
      <rPr>
        <sz val="12"/>
        <rFont val="方正黑体_GBK"/>
        <charset val="134"/>
      </rPr>
      <t>1010</t>
    </r>
    <r>
      <rPr>
        <sz val="12"/>
        <rFont val="方正黑体_GBK"/>
        <charset val="134"/>
      </rPr>
      <t>米，需要</t>
    </r>
    <r>
      <rPr>
        <sz val="12"/>
        <rFont val="方正黑体_GBK"/>
        <charset val="134"/>
      </rPr>
      <t>18</t>
    </r>
    <r>
      <rPr>
        <sz val="12"/>
        <rFont val="方正黑体_GBK"/>
        <charset val="134"/>
      </rPr>
      <t>万元；</t>
    </r>
    <r>
      <rPr>
        <sz val="12"/>
        <rFont val="方正黑体_GBK"/>
        <charset val="134"/>
      </rPr>
      <t xml:space="preserve">
13</t>
    </r>
    <r>
      <rPr>
        <sz val="12"/>
        <rFont val="方正黑体_GBK"/>
        <charset val="134"/>
      </rPr>
      <t>、养殖小区通水，新铺设主管道</t>
    </r>
    <r>
      <rPr>
        <sz val="12"/>
        <rFont val="方正黑体_GBK"/>
        <charset val="134"/>
      </rPr>
      <t>PVC</t>
    </r>
    <r>
      <rPr>
        <sz val="12"/>
        <rFont val="方正黑体_GBK"/>
        <charset val="134"/>
      </rPr>
      <t>管</t>
    </r>
    <r>
      <rPr>
        <sz val="12"/>
        <rFont val="方正黑体_GBK"/>
        <charset val="134"/>
      </rPr>
      <t>Φ90</t>
    </r>
    <r>
      <rPr>
        <sz val="12"/>
        <rFont val="方正黑体_GBK"/>
        <charset val="134"/>
      </rPr>
      <t>管</t>
    </r>
    <r>
      <rPr>
        <sz val="12"/>
        <rFont val="方正黑体_GBK"/>
        <charset val="134"/>
      </rPr>
      <t>1.2</t>
    </r>
    <r>
      <rPr>
        <sz val="12"/>
        <rFont val="方正黑体_GBK"/>
        <charset val="134"/>
      </rPr>
      <t>公里，管道每米</t>
    </r>
    <r>
      <rPr>
        <sz val="12"/>
        <rFont val="方正黑体_GBK"/>
        <charset val="134"/>
      </rPr>
      <t>20</t>
    </r>
    <r>
      <rPr>
        <sz val="12"/>
        <rFont val="方正黑体_GBK"/>
        <charset val="134"/>
      </rPr>
      <t>元，挖管道每米</t>
    </r>
    <r>
      <rPr>
        <sz val="12"/>
        <rFont val="方正黑体_GBK"/>
        <charset val="134"/>
      </rPr>
      <t>20</t>
    </r>
    <r>
      <rPr>
        <sz val="12"/>
        <rFont val="方正黑体_GBK"/>
        <charset val="134"/>
      </rPr>
      <t>元，需要</t>
    </r>
    <r>
      <rPr>
        <sz val="12"/>
        <rFont val="方正黑体_GBK"/>
        <charset val="134"/>
      </rPr>
      <t>4.8</t>
    </r>
    <r>
      <rPr>
        <sz val="12"/>
        <rFont val="方正黑体_GBK"/>
        <charset val="134"/>
      </rPr>
      <t>万元；支管道</t>
    </r>
    <r>
      <rPr>
        <sz val="12"/>
        <rFont val="方正黑体_GBK"/>
        <charset val="134"/>
      </rPr>
      <t>PVC</t>
    </r>
    <r>
      <rPr>
        <sz val="12"/>
        <rFont val="方正黑体_GBK"/>
        <charset val="134"/>
      </rPr>
      <t>管</t>
    </r>
    <r>
      <rPr>
        <sz val="12"/>
        <rFont val="方正黑体_GBK"/>
        <charset val="134"/>
      </rPr>
      <t>Φ35</t>
    </r>
    <r>
      <rPr>
        <sz val="12"/>
        <rFont val="方正黑体_GBK"/>
        <charset val="134"/>
      </rPr>
      <t>管</t>
    </r>
    <r>
      <rPr>
        <sz val="12"/>
        <rFont val="方正黑体_GBK"/>
        <charset val="134"/>
      </rPr>
      <t>1.15</t>
    </r>
    <r>
      <rPr>
        <sz val="12"/>
        <rFont val="方正黑体_GBK"/>
        <charset val="134"/>
      </rPr>
      <t>公里，管道每米</t>
    </r>
    <r>
      <rPr>
        <sz val="12"/>
        <rFont val="方正黑体_GBK"/>
        <charset val="134"/>
      </rPr>
      <t>15</t>
    </r>
    <r>
      <rPr>
        <sz val="12"/>
        <rFont val="方正黑体_GBK"/>
        <charset val="134"/>
      </rPr>
      <t>元，挖管道每米</t>
    </r>
    <r>
      <rPr>
        <sz val="12"/>
        <rFont val="方正黑体_GBK"/>
        <charset val="134"/>
      </rPr>
      <t>20</t>
    </r>
    <r>
      <rPr>
        <sz val="12"/>
        <rFont val="方正黑体_GBK"/>
        <charset val="134"/>
      </rPr>
      <t>元，需要</t>
    </r>
    <r>
      <rPr>
        <sz val="12"/>
        <rFont val="方正黑体_GBK"/>
        <charset val="134"/>
      </rPr>
      <t>4.025</t>
    </r>
    <r>
      <rPr>
        <sz val="12"/>
        <rFont val="方正黑体_GBK"/>
        <charset val="134"/>
      </rPr>
      <t>万元；养殖小区场地平整费（</t>
    </r>
    <r>
      <rPr>
        <sz val="12"/>
        <rFont val="方正黑体_GBK"/>
        <charset val="134"/>
      </rPr>
      <t>102.1759</t>
    </r>
    <r>
      <rPr>
        <sz val="12"/>
        <rFont val="方正黑体_GBK"/>
        <charset val="134"/>
      </rPr>
      <t>亩，每亩</t>
    </r>
    <r>
      <rPr>
        <sz val="12"/>
        <rFont val="方正黑体_GBK"/>
        <charset val="134"/>
      </rPr>
      <t>500</t>
    </r>
    <r>
      <rPr>
        <sz val="12"/>
        <rFont val="方正黑体_GBK"/>
        <charset val="134"/>
      </rPr>
      <t>元）共需</t>
    </r>
    <r>
      <rPr>
        <sz val="12"/>
        <rFont val="方正黑体_GBK"/>
        <charset val="134"/>
      </rPr>
      <t>5.1</t>
    </r>
    <r>
      <rPr>
        <sz val="12"/>
        <rFont val="方正黑体_GBK"/>
        <charset val="134"/>
      </rPr>
      <t>万元。合计：</t>
    </r>
    <r>
      <rPr>
        <sz val="12"/>
        <rFont val="方正黑体_GBK"/>
        <charset val="134"/>
      </rPr>
      <t>13.925</t>
    </r>
    <r>
      <rPr>
        <sz val="12"/>
        <rFont val="方正黑体_GBK"/>
        <charset val="134"/>
      </rPr>
      <t>万元</t>
    </r>
    <r>
      <rPr>
        <sz val="12"/>
        <rFont val="方正黑体_GBK"/>
        <charset val="134"/>
      </rPr>
      <t xml:space="preserve">
</t>
    </r>
    <r>
      <rPr>
        <sz val="12"/>
        <rFont val="方正黑体_GBK"/>
        <charset val="134"/>
      </rPr>
      <t>资产归村委会所有，为</t>
    </r>
    <r>
      <rPr>
        <sz val="12"/>
        <rFont val="方正黑体_GBK"/>
        <charset val="134"/>
      </rPr>
      <t>40</t>
    </r>
    <r>
      <rPr>
        <sz val="12"/>
        <rFont val="方正黑体_GBK"/>
        <charset val="134"/>
      </rPr>
      <t>户建档立卡建设标准化养殖小区，带动示范</t>
    </r>
    <r>
      <rPr>
        <sz val="12"/>
        <rFont val="方正黑体_GBK"/>
        <charset val="134"/>
      </rPr>
      <t>40</t>
    </r>
    <r>
      <rPr>
        <sz val="12"/>
        <rFont val="方正黑体_GBK"/>
        <charset val="134"/>
      </rPr>
      <t>户建档立卡贫困户发展畜牧产业。</t>
    </r>
  </si>
  <si>
    <r>
      <rPr>
        <sz val="12"/>
        <rFont val="方正黑体_GBK"/>
        <charset val="134"/>
      </rPr>
      <t>年均增收</t>
    </r>
    <r>
      <rPr>
        <sz val="12"/>
        <rFont val="方正黑体_GBK"/>
        <charset val="134"/>
      </rPr>
      <t>1000-2000</t>
    </r>
    <r>
      <rPr>
        <sz val="12"/>
        <rFont val="方正黑体_GBK"/>
        <charset val="134"/>
      </rPr>
      <t>元</t>
    </r>
  </si>
  <si>
    <r>
      <rPr>
        <sz val="12"/>
        <rFont val="方正黑体_GBK"/>
        <charset val="134"/>
      </rPr>
      <t>巴什克其克搬迁点</t>
    </r>
    <r>
      <rPr>
        <sz val="12"/>
        <rFont val="方正黑体_GBK"/>
        <charset val="134"/>
      </rPr>
      <t>2</t>
    </r>
    <r>
      <rPr>
        <sz val="12"/>
        <rFont val="方正黑体_GBK"/>
        <charset val="134"/>
      </rPr>
      <t>号标准化养殖小区修建围栏</t>
    </r>
    <r>
      <rPr>
        <sz val="12"/>
        <rFont val="方正黑体_GBK"/>
        <charset val="134"/>
      </rPr>
      <t>1250</t>
    </r>
    <r>
      <rPr>
        <sz val="12"/>
        <rFont val="方正黑体_GBK"/>
        <charset val="134"/>
      </rPr>
      <t>米，每米</t>
    </r>
    <r>
      <rPr>
        <sz val="12"/>
        <rFont val="方正黑体_GBK"/>
        <charset val="134"/>
      </rPr>
      <t>200</t>
    </r>
    <r>
      <rPr>
        <sz val="12"/>
        <rFont val="方正黑体_GBK"/>
        <charset val="134"/>
      </rPr>
      <t>元，需</t>
    </r>
    <r>
      <rPr>
        <sz val="12"/>
        <rFont val="方正黑体_GBK"/>
        <charset val="134"/>
      </rPr>
      <t>25</t>
    </r>
    <r>
      <rPr>
        <sz val="12"/>
        <rFont val="方正黑体_GBK"/>
        <charset val="134"/>
      </rPr>
      <t>万元。资产归村委会所有，为</t>
    </r>
    <r>
      <rPr>
        <sz val="12"/>
        <rFont val="方正黑体_GBK"/>
        <charset val="134"/>
      </rPr>
      <t>40</t>
    </r>
    <r>
      <rPr>
        <sz val="12"/>
        <rFont val="方正黑体_GBK"/>
        <charset val="134"/>
      </rPr>
      <t>户建档立卡建设标准化养殖小区，带动示范</t>
    </r>
    <r>
      <rPr>
        <sz val="12"/>
        <rFont val="方正黑体_GBK"/>
        <charset val="134"/>
      </rPr>
      <t>40</t>
    </r>
    <r>
      <rPr>
        <sz val="12"/>
        <rFont val="方正黑体_GBK"/>
        <charset val="134"/>
      </rPr>
      <t>户建档立卡贫困户发展畜牧产业。</t>
    </r>
  </si>
  <si>
    <r>
      <rPr>
        <sz val="12"/>
        <rFont val="方正黑体_GBK"/>
        <charset val="134"/>
      </rPr>
      <t>巴什克其克搬迁点</t>
    </r>
    <r>
      <rPr>
        <sz val="12"/>
        <rFont val="方正黑体_GBK"/>
        <charset val="134"/>
      </rPr>
      <t>2</t>
    </r>
    <r>
      <rPr>
        <sz val="12"/>
        <rFont val="方正黑体_GBK"/>
        <charset val="134"/>
      </rPr>
      <t>号养殖小区建设配套机械设备。</t>
    </r>
    <r>
      <rPr>
        <sz val="12"/>
        <rFont val="方正黑体_GBK"/>
        <charset val="134"/>
      </rPr>
      <t xml:space="preserve">
1</t>
    </r>
    <r>
      <rPr>
        <sz val="12"/>
        <rFont val="方正黑体_GBK"/>
        <charset val="134"/>
      </rPr>
      <t>、</t>
    </r>
    <r>
      <rPr>
        <sz val="12"/>
        <rFont val="方正黑体_GBK"/>
        <charset val="134"/>
      </rPr>
      <t>12TMR</t>
    </r>
    <r>
      <rPr>
        <sz val="12"/>
        <rFont val="方正黑体_GBK"/>
        <charset val="134"/>
      </rPr>
      <t>搅拌机一台</t>
    </r>
    <r>
      <rPr>
        <sz val="12"/>
        <rFont val="方正黑体_GBK"/>
        <charset val="134"/>
      </rPr>
      <t>&lt;</t>
    </r>
    <r>
      <rPr>
        <sz val="12"/>
        <rFont val="方正黑体_GBK"/>
        <charset val="134"/>
      </rPr>
      <t>参数：搅拌仓容积≧</t>
    </r>
    <r>
      <rPr>
        <sz val="12"/>
        <rFont val="方正黑体_GBK"/>
        <charset val="134"/>
      </rPr>
      <t>9</t>
    </r>
    <r>
      <rPr>
        <sz val="12"/>
        <rFont val="方正黑体_GBK"/>
        <charset val="134"/>
      </rPr>
      <t>立方米，配套动力（电动）≧</t>
    </r>
    <r>
      <rPr>
        <sz val="12"/>
        <rFont val="方正黑体_GBK"/>
        <charset val="134"/>
      </rPr>
      <t>22KW</t>
    </r>
    <r>
      <rPr>
        <sz val="12"/>
        <rFont val="方正黑体_GBK"/>
        <charset val="134"/>
      </rPr>
      <t>，搅龙转速：</t>
    </r>
    <r>
      <rPr>
        <sz val="12"/>
        <rFont val="方正黑体_GBK"/>
        <charset val="134"/>
      </rPr>
      <t>18r/min</t>
    </r>
    <r>
      <rPr>
        <sz val="12"/>
        <rFont val="方正黑体_GBK"/>
        <charset val="134"/>
      </rPr>
      <t>，结构形式：卧式，配套输送带</t>
    </r>
    <r>
      <rPr>
        <sz val="12"/>
        <rFont val="方正黑体_GBK"/>
        <charset val="134"/>
      </rPr>
      <t>&gt;</t>
    </r>
    <r>
      <rPr>
        <sz val="12"/>
        <rFont val="方正黑体_GBK"/>
        <charset val="134"/>
      </rPr>
      <t>，每台</t>
    </r>
    <r>
      <rPr>
        <sz val="12"/>
        <rFont val="方正黑体_GBK"/>
        <charset val="134"/>
      </rPr>
      <t>17</t>
    </r>
    <r>
      <rPr>
        <sz val="12"/>
        <rFont val="方正黑体_GBK"/>
        <charset val="134"/>
      </rPr>
      <t>万元；</t>
    </r>
    <r>
      <rPr>
        <sz val="12"/>
        <rFont val="方正黑体_GBK"/>
        <charset val="134"/>
      </rPr>
      <t xml:space="preserve">
2</t>
    </r>
    <r>
      <rPr>
        <sz val="12"/>
        <rFont val="方正黑体_GBK"/>
        <charset val="134"/>
      </rPr>
      <t>、</t>
    </r>
    <r>
      <rPr>
        <sz val="12"/>
        <rFont val="方正黑体_GBK"/>
        <charset val="134"/>
      </rPr>
      <t>30</t>
    </r>
    <r>
      <rPr>
        <sz val="12"/>
        <rFont val="方正黑体_GBK"/>
        <charset val="134"/>
      </rPr>
      <t>农用铲车一辆，配抓头</t>
    </r>
    <r>
      <rPr>
        <sz val="12"/>
        <rFont val="方正黑体_GBK"/>
        <charset val="134"/>
      </rPr>
      <t>&lt;</t>
    </r>
    <r>
      <rPr>
        <sz val="12"/>
        <rFont val="方正黑体_GBK"/>
        <charset val="134"/>
      </rPr>
      <t>参数：动力（柴油机）：≧</t>
    </r>
    <r>
      <rPr>
        <sz val="12"/>
        <rFont val="方正黑体_GBK"/>
        <charset val="134"/>
      </rPr>
      <t>70KW</t>
    </r>
    <r>
      <rPr>
        <sz val="12"/>
        <rFont val="方正黑体_GBK"/>
        <charset val="134"/>
      </rPr>
      <t>，额定载重量：</t>
    </r>
    <r>
      <rPr>
        <sz val="12"/>
        <rFont val="方正黑体_GBK"/>
        <charset val="134"/>
      </rPr>
      <t>2000KG</t>
    </r>
    <r>
      <rPr>
        <sz val="12"/>
        <rFont val="方正黑体_GBK"/>
        <charset val="134"/>
      </rPr>
      <t>，卸载高度≧</t>
    </r>
    <r>
      <rPr>
        <sz val="12"/>
        <rFont val="方正黑体_GBK"/>
        <charset val="134"/>
      </rPr>
      <t>3.5M&gt;</t>
    </r>
    <r>
      <rPr>
        <sz val="12"/>
        <rFont val="方正黑体_GBK"/>
        <charset val="134"/>
      </rPr>
      <t>每辆</t>
    </r>
    <r>
      <rPr>
        <sz val="12"/>
        <rFont val="方正黑体_GBK"/>
        <charset val="134"/>
      </rPr>
      <t>24</t>
    </r>
    <r>
      <rPr>
        <sz val="12"/>
        <rFont val="方正黑体_GBK"/>
        <charset val="134"/>
      </rPr>
      <t>万元；</t>
    </r>
    <r>
      <rPr>
        <sz val="12"/>
        <rFont val="方正黑体_GBK"/>
        <charset val="134"/>
      </rPr>
      <t xml:space="preserve">
3</t>
    </r>
    <r>
      <rPr>
        <sz val="12"/>
        <rFont val="方正黑体_GBK"/>
        <charset val="134"/>
      </rPr>
      <t>、</t>
    </r>
    <r>
      <rPr>
        <sz val="12"/>
        <rFont val="方正黑体_GBK"/>
        <charset val="134"/>
      </rPr>
      <t>50</t>
    </r>
    <r>
      <rPr>
        <sz val="12"/>
        <rFont val="方正黑体_GBK"/>
        <charset val="134"/>
      </rPr>
      <t>吨地磅一座，每座</t>
    </r>
    <r>
      <rPr>
        <sz val="12"/>
        <rFont val="方正黑体_GBK"/>
        <charset val="134"/>
      </rPr>
      <t>5.2</t>
    </r>
    <r>
      <rPr>
        <sz val="12"/>
        <rFont val="方正黑体_GBK"/>
        <charset val="134"/>
      </rPr>
      <t>万元</t>
    </r>
    <r>
      <rPr>
        <sz val="12"/>
        <rFont val="方正黑体_GBK"/>
        <charset val="134"/>
      </rPr>
      <t>;
4</t>
    </r>
    <r>
      <rPr>
        <sz val="12"/>
        <rFont val="方正黑体_GBK"/>
        <charset val="134"/>
      </rPr>
      <t>、</t>
    </r>
    <r>
      <rPr>
        <sz val="12"/>
        <rFont val="方正黑体_GBK"/>
        <charset val="134"/>
      </rPr>
      <t>37</t>
    </r>
    <r>
      <rPr>
        <sz val="12"/>
        <rFont val="方正黑体_GBK"/>
        <charset val="134"/>
      </rPr>
      <t>千瓦秸秆揉丝机一台，</t>
    </r>
    <r>
      <rPr>
        <sz val="12"/>
        <rFont val="方正黑体_GBK"/>
        <charset val="134"/>
      </rPr>
      <t>&lt;</t>
    </r>
    <r>
      <rPr>
        <sz val="12"/>
        <rFont val="方正黑体_GBK"/>
        <charset val="134"/>
      </rPr>
      <t>参数：生产率</t>
    </r>
    <r>
      <rPr>
        <sz val="12"/>
        <rFont val="方正黑体_GBK"/>
        <charset val="134"/>
      </rPr>
      <t>3-</t>
    </r>
    <r>
      <rPr>
        <sz val="12"/>
        <rFont val="方正黑体_GBK"/>
        <charset val="134"/>
      </rPr>
      <t>（</t>
    </r>
    <r>
      <rPr>
        <sz val="12"/>
        <rFont val="方正黑体_GBK"/>
        <charset val="134"/>
      </rPr>
      <t>t-h</t>
    </r>
    <r>
      <rPr>
        <sz val="12"/>
        <rFont val="方正黑体_GBK"/>
        <charset val="134"/>
      </rPr>
      <t>）；结构质量≧</t>
    </r>
    <r>
      <rPr>
        <sz val="12"/>
        <rFont val="方正黑体_GBK"/>
        <charset val="134"/>
      </rPr>
      <t>1000kg</t>
    </r>
    <r>
      <rPr>
        <sz val="12"/>
        <rFont val="方正黑体_GBK"/>
        <charset val="134"/>
      </rPr>
      <t>；配套动力≧</t>
    </r>
    <r>
      <rPr>
        <sz val="12"/>
        <rFont val="方正黑体_GBK"/>
        <charset val="134"/>
      </rPr>
      <t>35Kw</t>
    </r>
    <r>
      <rPr>
        <sz val="12"/>
        <rFont val="方正黑体_GBK"/>
        <charset val="134"/>
      </rPr>
      <t>，结构形式：盘式；主轴转速≧</t>
    </r>
    <r>
      <rPr>
        <sz val="12"/>
        <rFont val="方正黑体_GBK"/>
        <charset val="134"/>
      </rPr>
      <t>500r/min&gt;</t>
    </r>
    <r>
      <rPr>
        <sz val="12"/>
        <rFont val="方正黑体_GBK"/>
        <charset val="134"/>
      </rPr>
      <t>每台价格</t>
    </r>
    <r>
      <rPr>
        <sz val="12"/>
        <rFont val="方正黑体_GBK"/>
        <charset val="134"/>
      </rPr>
      <t>7.8</t>
    </r>
    <r>
      <rPr>
        <sz val="12"/>
        <rFont val="方正黑体_GBK"/>
        <charset val="134"/>
      </rPr>
      <t>万元；</t>
    </r>
    <r>
      <rPr>
        <sz val="12"/>
        <rFont val="方正黑体_GBK"/>
        <charset val="134"/>
      </rPr>
      <t xml:space="preserve">
5</t>
    </r>
    <r>
      <rPr>
        <sz val="12"/>
        <rFont val="方正黑体_GBK"/>
        <charset val="134"/>
      </rPr>
      <t>、铡草机一台</t>
    </r>
    <r>
      <rPr>
        <sz val="12"/>
        <rFont val="方正黑体_GBK"/>
        <charset val="134"/>
      </rPr>
      <t>&lt;</t>
    </r>
    <r>
      <rPr>
        <sz val="12"/>
        <rFont val="方正黑体_GBK"/>
        <charset val="134"/>
      </rPr>
      <t>参数：生产率：≧</t>
    </r>
    <r>
      <rPr>
        <sz val="12"/>
        <rFont val="方正黑体_GBK"/>
        <charset val="134"/>
      </rPr>
      <t>9000</t>
    </r>
    <r>
      <rPr>
        <sz val="12"/>
        <rFont val="方正黑体_GBK"/>
        <charset val="134"/>
      </rPr>
      <t>（</t>
    </r>
    <r>
      <rPr>
        <sz val="12"/>
        <rFont val="方正黑体_GBK"/>
        <charset val="134"/>
      </rPr>
      <t>kg/h</t>
    </r>
    <r>
      <rPr>
        <sz val="12"/>
        <rFont val="方正黑体_GBK"/>
        <charset val="134"/>
      </rPr>
      <t>），结构质量：≧</t>
    </r>
    <r>
      <rPr>
        <sz val="12"/>
        <rFont val="方正黑体_GBK"/>
        <charset val="134"/>
      </rPr>
      <t>800KG</t>
    </r>
    <r>
      <rPr>
        <sz val="12"/>
        <rFont val="方正黑体_GBK"/>
        <charset val="134"/>
      </rPr>
      <t>，配套动力≧</t>
    </r>
    <r>
      <rPr>
        <sz val="12"/>
        <rFont val="方正黑体_GBK"/>
        <charset val="134"/>
      </rPr>
      <t>15Kw</t>
    </r>
    <r>
      <rPr>
        <sz val="12"/>
        <rFont val="方正黑体_GBK"/>
        <charset val="134"/>
      </rPr>
      <t>，结构形式：盘式，主轴转速≧</t>
    </r>
    <r>
      <rPr>
        <sz val="12"/>
        <rFont val="方正黑体_GBK"/>
        <charset val="134"/>
      </rPr>
      <t>500r/min&gt;</t>
    </r>
    <r>
      <rPr>
        <sz val="12"/>
        <rFont val="方正黑体_GBK"/>
        <charset val="134"/>
      </rPr>
      <t>每台</t>
    </r>
    <r>
      <rPr>
        <sz val="12"/>
        <rFont val="方正黑体_GBK"/>
        <charset val="134"/>
      </rPr>
      <t>4.5</t>
    </r>
    <r>
      <rPr>
        <sz val="12"/>
        <rFont val="方正黑体_GBK"/>
        <charset val="134"/>
      </rPr>
      <t>万元；</t>
    </r>
    <r>
      <rPr>
        <sz val="12"/>
        <rFont val="方正黑体_GBK"/>
        <charset val="134"/>
      </rPr>
      <t xml:space="preserve">
6</t>
    </r>
    <r>
      <rPr>
        <sz val="12"/>
        <rFont val="方正黑体_GBK"/>
        <charset val="134"/>
      </rPr>
      <t>、粉碎机一台</t>
    </r>
    <r>
      <rPr>
        <sz val="12"/>
        <rFont val="方正黑体_GBK"/>
        <charset val="134"/>
      </rPr>
      <t>,</t>
    </r>
    <r>
      <rPr>
        <sz val="12"/>
        <rFont val="方正黑体_GBK"/>
        <charset val="134"/>
      </rPr>
      <t>每台</t>
    </r>
    <r>
      <rPr>
        <sz val="12"/>
        <rFont val="方正黑体_GBK"/>
        <charset val="134"/>
      </rPr>
      <t>0.8</t>
    </r>
    <r>
      <rPr>
        <sz val="12"/>
        <rFont val="方正黑体_GBK"/>
        <charset val="134"/>
      </rPr>
      <t>万元。</t>
    </r>
    <r>
      <rPr>
        <sz val="12"/>
        <rFont val="方正黑体_GBK"/>
        <charset val="134"/>
      </rPr>
      <t xml:space="preserve">
7</t>
    </r>
    <r>
      <rPr>
        <sz val="12"/>
        <rFont val="方正黑体_GBK"/>
        <charset val="134"/>
      </rPr>
      <t>、焚烧炉</t>
    </r>
    <r>
      <rPr>
        <sz val="12"/>
        <rFont val="方正黑体_GBK"/>
        <charset val="134"/>
      </rPr>
      <t>1</t>
    </r>
    <r>
      <rPr>
        <sz val="12"/>
        <rFont val="方正黑体_GBK"/>
        <charset val="134"/>
      </rPr>
      <t>台（处理量＞</t>
    </r>
    <r>
      <rPr>
        <sz val="12"/>
        <rFont val="方正黑体_GBK"/>
        <charset val="134"/>
      </rPr>
      <t>30kg/h</t>
    </r>
    <r>
      <rPr>
        <sz val="12"/>
        <rFont val="方正黑体_GBK"/>
        <charset val="134"/>
      </rPr>
      <t>）</t>
    </r>
    <r>
      <rPr>
        <sz val="12"/>
        <rFont val="方正黑体_GBK"/>
        <charset val="134"/>
      </rPr>
      <t>6.5</t>
    </r>
    <r>
      <rPr>
        <sz val="12"/>
        <rFont val="方正黑体_GBK"/>
        <charset val="134"/>
      </rPr>
      <t>万元。资产归村委会所有，为</t>
    </r>
    <r>
      <rPr>
        <sz val="12"/>
        <rFont val="方正黑体_GBK"/>
        <charset val="134"/>
      </rPr>
      <t>40</t>
    </r>
    <r>
      <rPr>
        <sz val="12"/>
        <rFont val="方正黑体_GBK"/>
        <charset val="134"/>
      </rPr>
      <t>户建档立卡建设标准化养殖小区，带动示范</t>
    </r>
    <r>
      <rPr>
        <sz val="12"/>
        <rFont val="方正黑体_GBK"/>
        <charset val="134"/>
      </rPr>
      <t>40</t>
    </r>
    <r>
      <rPr>
        <sz val="12"/>
        <rFont val="方正黑体_GBK"/>
        <charset val="134"/>
      </rPr>
      <t>户建档立卡贫困户发展畜牧产业。</t>
    </r>
  </si>
  <si>
    <r>
      <rPr>
        <sz val="12"/>
        <rFont val="方正黑体_GBK"/>
        <charset val="134"/>
      </rPr>
      <t>为巴什克其克搬迁点</t>
    </r>
    <r>
      <rPr>
        <sz val="12"/>
        <rFont val="方正黑体_GBK"/>
        <charset val="134"/>
      </rPr>
      <t>2</t>
    </r>
    <r>
      <rPr>
        <sz val="12"/>
        <rFont val="方正黑体_GBK"/>
        <charset val="134"/>
      </rPr>
      <t>号、</t>
    </r>
    <r>
      <rPr>
        <sz val="12"/>
        <rFont val="方正黑体_GBK"/>
        <charset val="134"/>
      </rPr>
      <t>3</t>
    </r>
    <r>
      <rPr>
        <sz val="12"/>
        <rFont val="方正黑体_GBK"/>
        <charset val="134"/>
      </rPr>
      <t>号养殖小区建设基础设施，其中</t>
    </r>
    <r>
      <rPr>
        <sz val="12"/>
        <rFont val="方正黑体_GBK"/>
        <charset val="134"/>
      </rPr>
      <t>2</t>
    </r>
    <r>
      <rPr>
        <sz val="12"/>
        <rFont val="方正黑体_GBK"/>
        <charset val="134"/>
      </rPr>
      <t>号养殖小区</t>
    </r>
    <r>
      <rPr>
        <sz val="12"/>
        <rFont val="方正黑体_GBK"/>
        <charset val="134"/>
      </rPr>
      <t>40</t>
    </r>
    <r>
      <rPr>
        <sz val="12"/>
        <rFont val="方正黑体_GBK"/>
        <charset val="134"/>
      </rPr>
      <t>户</t>
    </r>
    <r>
      <rPr>
        <sz val="12"/>
        <rFont val="方正黑体_GBK"/>
        <charset val="134"/>
      </rPr>
      <t>9</t>
    </r>
    <r>
      <rPr>
        <sz val="12"/>
        <rFont val="方正黑体_GBK"/>
        <charset val="134"/>
      </rPr>
      <t>座；</t>
    </r>
    <r>
      <rPr>
        <sz val="12"/>
        <rFont val="方正黑体_GBK"/>
        <charset val="134"/>
      </rPr>
      <t>3</t>
    </r>
    <r>
      <rPr>
        <sz val="12"/>
        <rFont val="方正黑体_GBK"/>
        <charset val="134"/>
      </rPr>
      <t>号养殖小区</t>
    </r>
    <r>
      <rPr>
        <sz val="12"/>
        <rFont val="方正黑体_GBK"/>
        <charset val="134"/>
      </rPr>
      <t>52</t>
    </r>
    <r>
      <rPr>
        <sz val="12"/>
        <rFont val="方正黑体_GBK"/>
        <charset val="134"/>
      </rPr>
      <t>户</t>
    </r>
    <r>
      <rPr>
        <sz val="12"/>
        <rFont val="方正黑体_GBK"/>
        <charset val="134"/>
      </rPr>
      <t>9</t>
    </r>
    <r>
      <rPr>
        <sz val="12"/>
        <rFont val="方正黑体_GBK"/>
        <charset val="134"/>
      </rPr>
      <t>座。建设青贮窖</t>
    </r>
    <r>
      <rPr>
        <sz val="12"/>
        <rFont val="方正黑体_GBK"/>
        <charset val="134"/>
      </rPr>
      <t>18</t>
    </r>
    <r>
      <rPr>
        <sz val="12"/>
        <rFont val="方正黑体_GBK"/>
        <charset val="134"/>
      </rPr>
      <t>座，每座</t>
    </r>
    <r>
      <rPr>
        <sz val="12"/>
        <rFont val="方正黑体_GBK"/>
        <charset val="134"/>
      </rPr>
      <t>150</t>
    </r>
    <r>
      <rPr>
        <sz val="12"/>
        <rFont val="方正黑体_GBK"/>
        <charset val="134"/>
      </rPr>
      <t>立方，每座</t>
    </r>
    <r>
      <rPr>
        <sz val="12"/>
        <rFont val="方正黑体_GBK"/>
        <charset val="134"/>
      </rPr>
      <t>6</t>
    </r>
    <r>
      <rPr>
        <sz val="12"/>
        <rFont val="方正黑体_GBK"/>
        <charset val="134"/>
      </rPr>
      <t>万元，共需</t>
    </r>
    <r>
      <rPr>
        <sz val="12"/>
        <rFont val="方正黑体_GBK"/>
        <charset val="134"/>
      </rPr>
      <t>108</t>
    </r>
    <r>
      <rPr>
        <sz val="12"/>
        <rFont val="方正黑体_GBK"/>
        <charset val="134"/>
      </rPr>
      <t>万元。</t>
    </r>
    <r>
      <rPr>
        <sz val="12"/>
        <rFont val="方正黑体_GBK"/>
        <charset val="134"/>
      </rPr>
      <t xml:space="preserve">
</t>
    </r>
    <r>
      <rPr>
        <sz val="12"/>
        <rFont val="方正黑体_GBK"/>
        <charset val="134"/>
      </rPr>
      <t>资产归村委会所有，为</t>
    </r>
    <r>
      <rPr>
        <sz val="12"/>
        <rFont val="方正黑体_GBK"/>
        <charset val="134"/>
      </rPr>
      <t>92</t>
    </r>
    <r>
      <rPr>
        <sz val="12"/>
        <rFont val="方正黑体_GBK"/>
        <charset val="134"/>
      </rPr>
      <t>户建档立卡为完善标准化养殖小区配套设备，带动示范</t>
    </r>
    <r>
      <rPr>
        <sz val="12"/>
        <rFont val="方正黑体_GBK"/>
        <charset val="134"/>
      </rPr>
      <t>92</t>
    </r>
    <r>
      <rPr>
        <sz val="12"/>
        <rFont val="方正黑体_GBK"/>
        <charset val="134"/>
      </rPr>
      <t>户建档立卡贫困户发展畜牧产业。</t>
    </r>
  </si>
  <si>
    <r>
      <rPr>
        <sz val="12"/>
        <rFont val="方正黑体_GBK"/>
        <charset val="134"/>
      </rPr>
      <t>新建防渗渠</t>
    </r>
    <r>
      <rPr>
        <sz val="12"/>
        <rFont val="方正黑体_GBK"/>
        <charset val="134"/>
      </rPr>
      <t>5</t>
    </r>
    <r>
      <rPr>
        <sz val="12"/>
        <rFont val="方正黑体_GBK"/>
        <charset val="134"/>
      </rPr>
      <t>条</t>
    </r>
    <r>
      <rPr>
        <sz val="12"/>
        <rFont val="方正黑体_GBK"/>
        <charset val="134"/>
      </rPr>
      <t>5.45</t>
    </r>
    <r>
      <rPr>
        <sz val="12"/>
        <rFont val="方正黑体_GBK"/>
        <charset val="134"/>
      </rPr>
      <t>公里，为江尕勒萨依村</t>
    </r>
    <r>
      <rPr>
        <sz val="12"/>
        <rFont val="方正黑体_GBK"/>
        <charset val="134"/>
      </rPr>
      <t>19</t>
    </r>
    <r>
      <rPr>
        <sz val="12"/>
        <rFont val="方正黑体_GBK"/>
        <charset val="134"/>
      </rPr>
      <t>户贫困户新建</t>
    </r>
    <r>
      <rPr>
        <sz val="12"/>
        <rFont val="方正黑体_GBK"/>
        <charset val="134"/>
      </rPr>
      <t>1/2UD80</t>
    </r>
    <r>
      <rPr>
        <sz val="12"/>
        <rFont val="方正黑体_GBK"/>
        <charset val="134"/>
      </rPr>
      <t>防渗渠</t>
    </r>
    <r>
      <rPr>
        <sz val="12"/>
        <rFont val="方正黑体_GBK"/>
        <charset val="134"/>
      </rPr>
      <t>1.2</t>
    </r>
    <r>
      <rPr>
        <sz val="12"/>
        <rFont val="方正黑体_GBK"/>
        <charset val="134"/>
      </rPr>
      <t>公里、其木布拉克村</t>
    </r>
    <r>
      <rPr>
        <sz val="12"/>
        <rFont val="方正黑体_GBK"/>
        <charset val="134"/>
      </rPr>
      <t>23</t>
    </r>
    <r>
      <rPr>
        <sz val="12"/>
        <rFont val="方正黑体_GBK"/>
        <charset val="134"/>
      </rPr>
      <t>户贫困户新建</t>
    </r>
    <r>
      <rPr>
        <sz val="12"/>
        <rFont val="方正黑体_GBK"/>
        <charset val="134"/>
      </rPr>
      <t>1/2UD80</t>
    </r>
    <r>
      <rPr>
        <sz val="12"/>
        <rFont val="方正黑体_GBK"/>
        <charset val="134"/>
      </rPr>
      <t>防渗渠</t>
    </r>
    <r>
      <rPr>
        <sz val="12"/>
        <rFont val="方正黑体_GBK"/>
        <charset val="134"/>
      </rPr>
      <t>1</t>
    </r>
    <r>
      <rPr>
        <sz val="12"/>
        <rFont val="方正黑体_GBK"/>
        <charset val="134"/>
      </rPr>
      <t>公里、巴什克其克村</t>
    </r>
    <r>
      <rPr>
        <sz val="12"/>
        <rFont val="方正黑体_GBK"/>
        <charset val="134"/>
      </rPr>
      <t>25</t>
    </r>
    <r>
      <rPr>
        <sz val="12"/>
        <rFont val="方正黑体_GBK"/>
        <charset val="134"/>
      </rPr>
      <t>户贫困户新建</t>
    </r>
    <r>
      <rPr>
        <sz val="12"/>
        <rFont val="方正黑体_GBK"/>
        <charset val="134"/>
      </rPr>
      <t>1/2UD80</t>
    </r>
    <r>
      <rPr>
        <sz val="12"/>
        <rFont val="方正黑体_GBK"/>
        <charset val="134"/>
      </rPr>
      <t>防渗渠</t>
    </r>
    <r>
      <rPr>
        <sz val="12"/>
        <rFont val="方正黑体_GBK"/>
        <charset val="134"/>
      </rPr>
      <t>1</t>
    </r>
    <r>
      <rPr>
        <sz val="12"/>
        <rFont val="方正黑体_GBK"/>
        <charset val="134"/>
      </rPr>
      <t>公里、库拉木勒克村</t>
    </r>
    <r>
      <rPr>
        <sz val="12"/>
        <rFont val="方正黑体_GBK"/>
        <charset val="134"/>
      </rPr>
      <t>26</t>
    </r>
    <r>
      <rPr>
        <sz val="12"/>
        <rFont val="方正黑体_GBK"/>
        <charset val="134"/>
      </rPr>
      <t>户贫困户新建</t>
    </r>
    <r>
      <rPr>
        <sz val="12"/>
        <rFont val="方正黑体_GBK"/>
        <charset val="134"/>
      </rPr>
      <t>1/2UD80</t>
    </r>
    <r>
      <rPr>
        <sz val="12"/>
        <rFont val="方正黑体_GBK"/>
        <charset val="134"/>
      </rPr>
      <t>防渗渠</t>
    </r>
    <r>
      <rPr>
        <sz val="12"/>
        <rFont val="方正黑体_GBK"/>
        <charset val="134"/>
      </rPr>
      <t>1</t>
    </r>
    <r>
      <rPr>
        <sz val="12"/>
        <rFont val="方正黑体_GBK"/>
        <charset val="134"/>
      </rPr>
      <t>公里、阿克亚村</t>
    </r>
    <r>
      <rPr>
        <sz val="12"/>
        <rFont val="方正黑体_GBK"/>
        <charset val="134"/>
      </rPr>
      <t>21</t>
    </r>
    <r>
      <rPr>
        <sz val="12"/>
        <rFont val="方正黑体_GBK"/>
        <charset val="134"/>
      </rPr>
      <t>户贫困户新建</t>
    </r>
    <r>
      <rPr>
        <sz val="12"/>
        <rFont val="方正黑体_GBK"/>
        <charset val="134"/>
      </rPr>
      <t>1/2UD80</t>
    </r>
    <r>
      <rPr>
        <sz val="12"/>
        <rFont val="方正黑体_GBK"/>
        <charset val="134"/>
      </rPr>
      <t>防渗渠</t>
    </r>
    <r>
      <rPr>
        <sz val="12"/>
        <rFont val="方正黑体_GBK"/>
        <charset val="134"/>
      </rPr>
      <t>1.25</t>
    </r>
    <r>
      <rPr>
        <sz val="12"/>
        <rFont val="方正黑体_GBK"/>
        <charset val="134"/>
      </rPr>
      <t>公里，设计流量</t>
    </r>
    <r>
      <rPr>
        <sz val="12"/>
        <rFont val="方正黑体_GBK"/>
        <charset val="134"/>
      </rPr>
      <t>0.24m3/s</t>
    </r>
    <r>
      <rPr>
        <sz val="12"/>
        <rFont val="方正黑体_GBK"/>
        <charset val="134"/>
      </rPr>
      <t>，配套闸门及基础设施，每公里补助</t>
    </r>
    <r>
      <rPr>
        <sz val="12"/>
        <rFont val="方正黑体_GBK"/>
        <charset val="134"/>
      </rPr>
      <t>30</t>
    </r>
    <r>
      <rPr>
        <sz val="12"/>
        <rFont val="方正黑体_GBK"/>
        <charset val="134"/>
      </rPr>
      <t>万元。资产归村委会，带动</t>
    </r>
    <r>
      <rPr>
        <sz val="12"/>
        <rFont val="方正黑体_GBK"/>
        <charset val="134"/>
      </rPr>
      <t>114</t>
    </r>
    <r>
      <rPr>
        <sz val="12"/>
        <rFont val="方正黑体_GBK"/>
        <charset val="134"/>
      </rPr>
      <t>户贫困户发展种植业。</t>
    </r>
  </si>
  <si>
    <t>库拉木勒克乡库拉木勒克村</t>
  </si>
  <si>
    <r>
      <rPr>
        <sz val="12"/>
        <rFont val="方正黑体_GBK"/>
        <charset val="134"/>
      </rPr>
      <t>为库拉木勒克村旅游景区购买旅游观光车</t>
    </r>
    <r>
      <rPr>
        <sz val="12"/>
        <rFont val="方正黑体_GBK"/>
        <charset val="134"/>
      </rPr>
      <t>2</t>
    </r>
    <r>
      <rPr>
        <sz val="12"/>
        <rFont val="方正黑体_GBK"/>
        <charset val="134"/>
      </rPr>
      <t>辆，每辆</t>
    </r>
    <r>
      <rPr>
        <sz val="12"/>
        <rFont val="方正黑体_GBK"/>
        <charset val="134"/>
      </rPr>
      <t>8</t>
    </r>
    <r>
      <rPr>
        <sz val="12"/>
        <rFont val="方正黑体_GBK"/>
        <charset val="134"/>
      </rPr>
      <t>万元（功率：</t>
    </r>
    <r>
      <rPr>
        <sz val="12"/>
        <rFont val="方正黑体_GBK"/>
        <charset val="134"/>
      </rPr>
      <t>38</t>
    </r>
    <r>
      <rPr>
        <sz val="12"/>
        <rFont val="方正黑体_GBK"/>
        <charset val="134"/>
      </rPr>
      <t>．</t>
    </r>
    <r>
      <rPr>
        <sz val="12"/>
        <rFont val="方正黑体_GBK"/>
        <charset val="134"/>
      </rPr>
      <t>5KW</t>
    </r>
    <r>
      <rPr>
        <sz val="12"/>
        <rFont val="方正黑体_GBK"/>
        <charset val="134"/>
      </rPr>
      <t>，变速箱：六档变速五前一倒，轮胎气压：</t>
    </r>
    <r>
      <rPr>
        <sz val="12"/>
        <rFont val="方正黑体_GBK"/>
        <charset val="134"/>
      </rPr>
      <t xml:space="preserve"> </t>
    </r>
    <r>
      <rPr>
        <sz val="12"/>
        <rFont val="方正黑体_GBK"/>
        <charset val="134"/>
      </rPr>
      <t>前轮</t>
    </r>
    <r>
      <rPr>
        <sz val="12"/>
        <rFont val="方正黑体_GBK"/>
        <charset val="134"/>
      </rPr>
      <t xml:space="preserve">0.25 </t>
    </r>
    <r>
      <rPr>
        <sz val="12"/>
        <rFont val="方正黑体_GBK"/>
        <charset val="134"/>
      </rPr>
      <t>、</t>
    </r>
    <r>
      <rPr>
        <sz val="12"/>
        <rFont val="方正黑体_GBK"/>
        <charset val="134"/>
      </rPr>
      <t xml:space="preserve"> </t>
    </r>
    <r>
      <rPr>
        <sz val="12"/>
        <rFont val="方正黑体_GBK"/>
        <charset val="134"/>
      </rPr>
      <t>后轮</t>
    </r>
    <r>
      <rPr>
        <sz val="12"/>
        <rFont val="方正黑体_GBK"/>
        <charset val="134"/>
      </rPr>
      <t>0.30</t>
    </r>
    <r>
      <rPr>
        <sz val="12"/>
        <rFont val="方正黑体_GBK"/>
        <charset val="134"/>
      </rPr>
      <t>，额定乘员：</t>
    </r>
    <r>
      <rPr>
        <sz val="12"/>
        <rFont val="方正黑体_GBK"/>
        <charset val="134"/>
      </rPr>
      <t>11</t>
    </r>
    <r>
      <rPr>
        <sz val="12"/>
        <rFont val="方正黑体_GBK"/>
        <charset val="134"/>
      </rPr>
      <t>人，外形尺寸长</t>
    </r>
    <r>
      <rPr>
        <sz val="12"/>
        <rFont val="方正黑体_GBK"/>
        <charset val="134"/>
      </rPr>
      <t>*</t>
    </r>
    <r>
      <rPr>
        <sz val="12"/>
        <rFont val="方正黑体_GBK"/>
        <charset val="134"/>
      </rPr>
      <t>宽</t>
    </r>
    <r>
      <rPr>
        <sz val="12"/>
        <rFont val="方正黑体_GBK"/>
        <charset val="134"/>
      </rPr>
      <t>*</t>
    </r>
    <r>
      <rPr>
        <sz val="12"/>
        <rFont val="方正黑体_GBK"/>
        <charset val="134"/>
      </rPr>
      <t>高：</t>
    </r>
    <r>
      <rPr>
        <sz val="12"/>
        <rFont val="方正黑体_GBK"/>
        <charset val="134"/>
      </rPr>
      <t>4800*1500*2000</t>
    </r>
    <r>
      <rPr>
        <sz val="12"/>
        <rFont val="方正黑体_GBK"/>
        <charset val="134"/>
      </rPr>
      <t>，最小离地间隙：</t>
    </r>
    <r>
      <rPr>
        <sz val="12"/>
        <rFont val="方正黑体_GBK"/>
        <charset val="134"/>
      </rPr>
      <t>140mm</t>
    </r>
    <r>
      <rPr>
        <sz val="12"/>
        <rFont val="方正黑体_GBK"/>
        <charset val="134"/>
      </rPr>
      <t>，前、后轮距：</t>
    </r>
    <r>
      <rPr>
        <sz val="12"/>
        <rFont val="方正黑体_GBK"/>
        <charset val="134"/>
      </rPr>
      <t>1210/1210mm</t>
    </r>
    <r>
      <rPr>
        <sz val="12"/>
        <rFont val="方正黑体_GBK"/>
        <charset val="134"/>
      </rPr>
      <t>，轴距：</t>
    </r>
    <r>
      <rPr>
        <sz val="12"/>
        <rFont val="方正黑体_GBK"/>
        <charset val="134"/>
      </rPr>
      <t>2650mm</t>
    </r>
    <r>
      <rPr>
        <sz val="12"/>
        <rFont val="方正黑体_GBK"/>
        <charset val="134"/>
      </rPr>
      <t>，整车载荷：</t>
    </r>
    <r>
      <rPr>
        <sz val="12"/>
        <rFont val="方正黑体_GBK"/>
        <charset val="134"/>
      </rPr>
      <t>1000kg</t>
    </r>
    <r>
      <rPr>
        <sz val="12"/>
        <rFont val="方正黑体_GBK"/>
        <charset val="134"/>
      </rPr>
      <t>，初速</t>
    </r>
    <r>
      <rPr>
        <sz val="12"/>
        <rFont val="方正黑体_GBK"/>
        <charset val="134"/>
      </rPr>
      <t>20km/h</t>
    </r>
    <r>
      <rPr>
        <sz val="12"/>
        <rFont val="方正黑体_GBK"/>
        <charset val="134"/>
      </rPr>
      <t>制动距离：</t>
    </r>
    <r>
      <rPr>
        <sz val="12"/>
        <rFont val="方正黑体_GBK"/>
        <charset val="134"/>
      </rPr>
      <t>≤4.0m</t>
    </r>
    <r>
      <rPr>
        <sz val="12"/>
        <rFont val="方正黑体_GBK"/>
        <charset val="134"/>
      </rPr>
      <t>，最大行驶速度：</t>
    </r>
    <r>
      <rPr>
        <sz val="12"/>
        <rFont val="方正黑体_GBK"/>
        <charset val="134"/>
      </rPr>
      <t>≥45km/h</t>
    </r>
    <r>
      <rPr>
        <sz val="12"/>
        <rFont val="方正黑体_GBK"/>
        <charset val="134"/>
      </rPr>
      <t>，续驶里程（满载）：</t>
    </r>
    <r>
      <rPr>
        <sz val="12"/>
        <rFont val="方正黑体_GBK"/>
        <charset val="134"/>
      </rPr>
      <t>≥350Km</t>
    </r>
    <r>
      <rPr>
        <sz val="12"/>
        <rFont val="方正黑体_GBK"/>
        <charset val="134"/>
      </rPr>
      <t>，最大爬坡度（满载）：</t>
    </r>
    <r>
      <rPr>
        <sz val="12"/>
        <rFont val="方正黑体_GBK"/>
        <charset val="134"/>
      </rPr>
      <t>≥30%</t>
    </r>
    <r>
      <rPr>
        <sz val="12"/>
        <rFont val="方正黑体_GBK"/>
        <charset val="134"/>
      </rPr>
      <t>，最小转弯半径：</t>
    </r>
    <r>
      <rPr>
        <sz val="12"/>
        <rFont val="方正黑体_GBK"/>
        <charset val="134"/>
      </rPr>
      <t>≤6.0m</t>
    </r>
    <r>
      <rPr>
        <sz val="12"/>
        <rFont val="方正黑体_GBK"/>
        <charset val="134"/>
      </rPr>
      <t>，座椅：整体式海绵外包皮革座椅，车体：钢制车架</t>
    </r>
    <r>
      <rPr>
        <sz val="12"/>
        <rFont val="方正黑体_GBK"/>
        <charset val="134"/>
      </rPr>
      <t>+</t>
    </r>
    <r>
      <rPr>
        <sz val="12"/>
        <rFont val="方正黑体_GBK"/>
        <charset val="134"/>
      </rPr>
      <t>玻璃钢外壳。），合计</t>
    </r>
    <r>
      <rPr>
        <sz val="12"/>
        <rFont val="方正黑体_GBK"/>
        <charset val="134"/>
      </rPr>
      <t>16</t>
    </r>
    <r>
      <rPr>
        <sz val="12"/>
        <rFont val="方正黑体_GBK"/>
        <charset val="134"/>
      </rPr>
      <t>万元，资产归村委会所有，收入归村集体所有，带动</t>
    </r>
    <r>
      <rPr>
        <sz val="12"/>
        <rFont val="方正黑体_GBK"/>
        <charset val="134"/>
      </rPr>
      <t>26</t>
    </r>
    <r>
      <rPr>
        <sz val="12"/>
        <rFont val="方正黑体_GBK"/>
        <charset val="134"/>
      </rPr>
      <t>户贫困户发展旅游业。</t>
    </r>
  </si>
  <si>
    <r>
      <rPr>
        <sz val="12"/>
        <rFont val="方正黑体_GBK"/>
        <charset val="134"/>
      </rPr>
      <t>年均增收</t>
    </r>
    <r>
      <rPr>
        <sz val="12"/>
        <rFont val="方正黑体_GBK"/>
        <charset val="134"/>
      </rPr>
      <t>10000-20000</t>
    </r>
    <r>
      <rPr>
        <sz val="12"/>
        <rFont val="方正黑体_GBK"/>
        <charset val="134"/>
      </rPr>
      <t>元</t>
    </r>
  </si>
  <si>
    <r>
      <rPr>
        <sz val="12"/>
        <rFont val="方正黑体_GBK"/>
        <charset val="134"/>
      </rPr>
      <t>为库拉木勒克村购买自走式青饲料收割机一台（参数：结构形式：自走式，工作幅宽：</t>
    </r>
    <r>
      <rPr>
        <sz val="12"/>
        <rFont val="方正黑体_GBK"/>
        <charset val="134"/>
      </rPr>
      <t>2650mm</t>
    </r>
    <r>
      <rPr>
        <sz val="12"/>
        <rFont val="方正黑体_GBK"/>
        <charset val="134"/>
      </rPr>
      <t>，额定功率</t>
    </r>
    <r>
      <rPr>
        <sz val="12"/>
        <rFont val="方正黑体_GBK"/>
        <charset val="134"/>
      </rPr>
      <t>:198KW,</t>
    </r>
    <r>
      <rPr>
        <sz val="12"/>
        <rFont val="方正黑体_GBK"/>
        <charset val="134"/>
      </rPr>
      <t>整体质量</t>
    </r>
    <r>
      <rPr>
        <sz val="12"/>
        <rFont val="方正黑体_GBK"/>
        <charset val="134"/>
      </rPr>
      <t>:4680Kg</t>
    </r>
    <r>
      <rPr>
        <sz val="12"/>
        <rFont val="方正黑体_GBK"/>
        <charset val="134"/>
      </rPr>
      <t>，导向轮距</t>
    </r>
    <r>
      <rPr>
        <sz val="12"/>
        <rFont val="方正黑体_GBK"/>
        <charset val="134"/>
      </rPr>
      <t>:1600mm</t>
    </r>
    <r>
      <rPr>
        <sz val="12"/>
        <rFont val="方正黑体_GBK"/>
        <charset val="134"/>
      </rPr>
      <t>，驱动轮轮距</t>
    </r>
    <r>
      <rPr>
        <sz val="12"/>
        <rFont val="方正黑体_GBK"/>
        <charset val="134"/>
      </rPr>
      <t>:1900mm,</t>
    </r>
    <r>
      <rPr>
        <sz val="12"/>
        <rFont val="方正黑体_GBK"/>
        <charset val="134"/>
      </rPr>
      <t>主轴转速</t>
    </r>
    <r>
      <rPr>
        <sz val="12"/>
        <rFont val="方正黑体_GBK"/>
        <charset val="134"/>
      </rPr>
      <t>:1750rpm,</t>
    </r>
    <r>
      <rPr>
        <sz val="12"/>
        <rFont val="方正黑体_GBK"/>
        <charset val="134"/>
      </rPr>
      <t>行驶速度：</t>
    </r>
    <r>
      <rPr>
        <sz val="12"/>
        <rFont val="方正黑体_GBK"/>
        <charset val="134"/>
      </rPr>
      <t>≤30km/h</t>
    </r>
    <r>
      <rPr>
        <sz val="12"/>
        <rFont val="方正黑体_GBK"/>
        <charset val="134"/>
      </rPr>
      <t>，生产率：≦</t>
    </r>
    <r>
      <rPr>
        <sz val="12"/>
        <rFont val="方正黑体_GBK"/>
        <charset val="134"/>
      </rPr>
      <t>30t/h(</t>
    </r>
    <r>
      <rPr>
        <sz val="12"/>
        <rFont val="方正黑体_GBK"/>
        <charset val="134"/>
      </rPr>
      <t>青贮）、≦</t>
    </r>
    <r>
      <rPr>
        <sz val="12"/>
        <rFont val="方正黑体_GBK"/>
        <charset val="134"/>
      </rPr>
      <t>10t/h,</t>
    </r>
    <r>
      <rPr>
        <sz val="12"/>
        <rFont val="方正黑体_GBK"/>
        <charset val="134"/>
      </rPr>
      <t>割茬高度：≦</t>
    </r>
    <r>
      <rPr>
        <sz val="12"/>
        <rFont val="方正黑体_GBK"/>
        <charset val="134"/>
      </rPr>
      <t>150mm</t>
    </r>
    <r>
      <rPr>
        <sz val="12"/>
        <rFont val="方正黑体_GBK"/>
        <charset val="134"/>
      </rPr>
      <t>。总价</t>
    </r>
    <r>
      <rPr>
        <sz val="12"/>
        <rFont val="方正黑体_GBK"/>
        <charset val="134"/>
      </rPr>
      <t>45</t>
    </r>
    <r>
      <rPr>
        <sz val="12"/>
        <rFont val="方正黑体_GBK"/>
        <charset val="134"/>
      </rPr>
      <t>万元。产权归村委会，收入归村集体所有，带动</t>
    </r>
    <r>
      <rPr>
        <sz val="12"/>
        <rFont val="方正黑体_GBK"/>
        <charset val="134"/>
      </rPr>
      <t>67</t>
    </r>
    <r>
      <rPr>
        <sz val="12"/>
        <rFont val="方正黑体_GBK"/>
        <charset val="134"/>
      </rPr>
      <t>户贫困户发展养殖业。</t>
    </r>
  </si>
  <si>
    <r>
      <rPr>
        <sz val="12"/>
        <rFont val="方正黑体_GBK"/>
        <charset val="134"/>
      </rPr>
      <t>年均增收</t>
    </r>
    <r>
      <rPr>
        <sz val="12"/>
        <rFont val="方正黑体_GBK"/>
        <charset val="134"/>
      </rPr>
      <t>10000-14000</t>
    </r>
    <r>
      <rPr>
        <sz val="12"/>
        <rFont val="方正黑体_GBK"/>
        <charset val="134"/>
      </rPr>
      <t>元</t>
    </r>
  </si>
  <si>
    <r>
      <rPr>
        <sz val="12"/>
        <rFont val="方正黑体_GBK"/>
        <charset val="134"/>
      </rPr>
      <t>为解决牲畜饮水问题，在库拉木勒克村牧点延伸饮水管道，新铺设</t>
    </r>
    <r>
      <rPr>
        <sz val="12"/>
        <rFont val="方正黑体_GBK"/>
        <charset val="134"/>
      </rPr>
      <t>110PVC</t>
    </r>
    <r>
      <rPr>
        <sz val="12"/>
        <rFont val="方正黑体_GBK"/>
        <charset val="134"/>
      </rPr>
      <t>饮水管道</t>
    </r>
    <r>
      <rPr>
        <sz val="12"/>
        <rFont val="方正黑体_GBK"/>
        <charset val="134"/>
      </rPr>
      <t>18000</t>
    </r>
    <r>
      <rPr>
        <sz val="12"/>
        <rFont val="方正黑体_GBK"/>
        <charset val="134"/>
      </rPr>
      <t>米，管道每米</t>
    </r>
    <r>
      <rPr>
        <sz val="12"/>
        <rFont val="方正黑体_GBK"/>
        <charset val="134"/>
      </rPr>
      <t>60</t>
    </r>
    <r>
      <rPr>
        <sz val="12"/>
        <rFont val="方正黑体_GBK"/>
        <charset val="134"/>
      </rPr>
      <t>元，挖管道每米</t>
    </r>
    <r>
      <rPr>
        <sz val="12"/>
        <rFont val="方正黑体_GBK"/>
        <charset val="134"/>
      </rPr>
      <t>20</t>
    </r>
    <r>
      <rPr>
        <sz val="12"/>
        <rFont val="方正黑体_GBK"/>
        <charset val="134"/>
      </rPr>
      <t>元，共计费用</t>
    </r>
    <r>
      <rPr>
        <sz val="12"/>
        <rFont val="方正黑体_GBK"/>
        <charset val="134"/>
      </rPr>
      <t>144</t>
    </r>
    <r>
      <rPr>
        <sz val="12"/>
        <rFont val="方正黑体_GBK"/>
        <charset val="134"/>
      </rPr>
      <t>万；新修建药浴池</t>
    </r>
    <r>
      <rPr>
        <sz val="12"/>
        <rFont val="方正黑体_GBK"/>
        <charset val="134"/>
      </rPr>
      <t>1</t>
    </r>
    <r>
      <rPr>
        <sz val="12"/>
        <rFont val="方正黑体_GBK"/>
        <charset val="134"/>
      </rPr>
      <t>座</t>
    </r>
    <r>
      <rPr>
        <sz val="12"/>
        <rFont val="方正黑体_GBK"/>
        <charset val="134"/>
      </rPr>
      <t>50</t>
    </r>
    <r>
      <rPr>
        <sz val="12"/>
        <rFont val="方正黑体_GBK"/>
        <charset val="134"/>
      </rPr>
      <t>平方米，每平方米</t>
    </r>
    <r>
      <rPr>
        <sz val="12"/>
        <rFont val="方正黑体_GBK"/>
        <charset val="134"/>
      </rPr>
      <t>1000</t>
    </r>
    <r>
      <rPr>
        <sz val="12"/>
        <rFont val="方正黑体_GBK"/>
        <charset val="134"/>
      </rPr>
      <t>元，共计费用</t>
    </r>
    <r>
      <rPr>
        <sz val="12"/>
        <rFont val="方正黑体_GBK"/>
        <charset val="134"/>
      </rPr>
      <t>5</t>
    </r>
    <r>
      <rPr>
        <sz val="12"/>
        <rFont val="方正黑体_GBK"/>
        <charset val="134"/>
      </rPr>
      <t>万元；新修建分水池</t>
    </r>
    <r>
      <rPr>
        <sz val="12"/>
        <rFont val="方正黑体_GBK"/>
        <charset val="134"/>
      </rPr>
      <t>2</t>
    </r>
    <r>
      <rPr>
        <sz val="12"/>
        <rFont val="方正黑体_GBK"/>
        <charset val="134"/>
      </rPr>
      <t>座</t>
    </r>
    <r>
      <rPr>
        <sz val="12"/>
        <rFont val="方正黑体_GBK"/>
        <charset val="134"/>
      </rPr>
      <t>100</t>
    </r>
    <r>
      <rPr>
        <sz val="12"/>
        <rFont val="方正黑体_GBK"/>
        <charset val="134"/>
      </rPr>
      <t>平方米，每平方米</t>
    </r>
    <r>
      <rPr>
        <sz val="12"/>
        <rFont val="方正黑体_GBK"/>
        <charset val="134"/>
      </rPr>
      <t>1000</t>
    </r>
    <r>
      <rPr>
        <sz val="12"/>
        <rFont val="方正黑体_GBK"/>
        <charset val="134"/>
      </rPr>
      <t>元，共计费用</t>
    </r>
    <r>
      <rPr>
        <sz val="12"/>
        <rFont val="方正黑体_GBK"/>
        <charset val="134"/>
      </rPr>
      <t>10</t>
    </r>
    <r>
      <rPr>
        <sz val="12"/>
        <rFont val="方正黑体_GBK"/>
        <charset val="134"/>
      </rPr>
      <t>万元。资产归村委会所有，为</t>
    </r>
    <r>
      <rPr>
        <sz val="12"/>
        <rFont val="方正黑体_GBK"/>
        <charset val="134"/>
      </rPr>
      <t>60</t>
    </r>
    <r>
      <rPr>
        <sz val="12"/>
        <rFont val="方正黑体_GBK"/>
        <charset val="134"/>
      </rPr>
      <t>户建档立卡贫困户解决牧区牲畜饮水问题，带动建档立卡贫困户及其他农户发展畜牧产业。</t>
    </r>
  </si>
  <si>
    <r>
      <rPr>
        <sz val="12"/>
        <rFont val="方正黑体_GBK"/>
        <charset val="134"/>
      </rPr>
      <t>年均增收</t>
    </r>
    <r>
      <rPr>
        <sz val="12"/>
        <rFont val="方正黑体_GBK"/>
        <charset val="134"/>
      </rPr>
      <t>400-500</t>
    </r>
    <r>
      <rPr>
        <sz val="12"/>
        <rFont val="方正黑体_GBK"/>
        <charset val="134"/>
      </rPr>
      <t>元</t>
    </r>
  </si>
  <si>
    <t>安全饮水</t>
  </si>
  <si>
    <t>住房安全工程</t>
  </si>
  <si>
    <r>
      <rPr>
        <sz val="12"/>
        <rFont val="方正黑体_GBK"/>
        <charset val="134"/>
      </rPr>
      <t>为库拉木勒克村昆仑古村旅游景区通自来水，保障景区正常用水，铺设主管道（</t>
    </r>
    <r>
      <rPr>
        <sz val="12"/>
        <rFont val="方正黑体_GBK"/>
        <charset val="134"/>
      </rPr>
      <t>PE</t>
    </r>
    <r>
      <rPr>
        <sz val="12"/>
        <rFont val="方正黑体_GBK"/>
        <charset val="134"/>
      </rPr>
      <t>管</t>
    </r>
    <r>
      <rPr>
        <sz val="12"/>
        <rFont val="方正黑体_GBK"/>
        <charset val="134"/>
      </rPr>
      <t>Φ110</t>
    </r>
    <r>
      <rPr>
        <sz val="12"/>
        <rFont val="方正黑体_GBK"/>
        <charset val="134"/>
      </rPr>
      <t>管，</t>
    </r>
    <r>
      <rPr>
        <sz val="12"/>
        <rFont val="方正黑体_GBK"/>
        <charset val="134"/>
      </rPr>
      <t>0.8Mpa</t>
    </r>
    <r>
      <rPr>
        <sz val="12"/>
        <rFont val="方正黑体_GBK"/>
        <charset val="134"/>
      </rPr>
      <t>）</t>
    </r>
    <r>
      <rPr>
        <sz val="12"/>
        <rFont val="方正黑体_GBK"/>
        <charset val="134"/>
      </rPr>
      <t>3000</t>
    </r>
    <r>
      <rPr>
        <sz val="12"/>
        <rFont val="方正黑体_GBK"/>
        <charset val="134"/>
      </rPr>
      <t>米，每米</t>
    </r>
    <r>
      <rPr>
        <sz val="12"/>
        <rFont val="方正黑体_GBK"/>
        <charset val="134"/>
      </rPr>
      <t>60</t>
    </r>
    <r>
      <rPr>
        <sz val="12"/>
        <rFont val="方正黑体_GBK"/>
        <charset val="134"/>
      </rPr>
      <t>元、支管道（</t>
    </r>
    <r>
      <rPr>
        <sz val="12"/>
        <rFont val="方正黑体_GBK"/>
        <charset val="134"/>
      </rPr>
      <t>PE</t>
    </r>
    <r>
      <rPr>
        <sz val="12"/>
        <rFont val="方正黑体_GBK"/>
        <charset val="134"/>
      </rPr>
      <t>管</t>
    </r>
    <r>
      <rPr>
        <sz val="12"/>
        <rFont val="方正黑体_GBK"/>
        <charset val="134"/>
      </rPr>
      <t>Φ32</t>
    </r>
    <r>
      <rPr>
        <sz val="12"/>
        <rFont val="方正黑体_GBK"/>
        <charset val="134"/>
      </rPr>
      <t>管，</t>
    </r>
    <r>
      <rPr>
        <sz val="12"/>
        <rFont val="方正黑体_GBK"/>
        <charset val="134"/>
      </rPr>
      <t>0.8Mpa</t>
    </r>
    <r>
      <rPr>
        <sz val="12"/>
        <rFont val="方正黑体_GBK"/>
        <charset val="134"/>
      </rPr>
      <t>）</t>
    </r>
    <r>
      <rPr>
        <sz val="12"/>
        <rFont val="方正黑体_GBK"/>
        <charset val="134"/>
      </rPr>
      <t>1500</t>
    </r>
    <r>
      <rPr>
        <sz val="12"/>
        <rFont val="方正黑体_GBK"/>
        <charset val="134"/>
      </rPr>
      <t>米，每米</t>
    </r>
    <r>
      <rPr>
        <sz val="12"/>
        <rFont val="方正黑体_GBK"/>
        <charset val="134"/>
      </rPr>
      <t>25</t>
    </r>
    <r>
      <rPr>
        <sz val="12"/>
        <rFont val="方正黑体_GBK"/>
        <charset val="134"/>
      </rPr>
      <t>元，配套窨井</t>
    </r>
    <r>
      <rPr>
        <sz val="12"/>
        <rFont val="方正黑体_GBK"/>
        <charset val="134"/>
      </rPr>
      <t>12</t>
    </r>
    <r>
      <rPr>
        <sz val="12"/>
        <rFont val="方正黑体_GBK"/>
        <charset val="134"/>
      </rPr>
      <t>个，沉沙池</t>
    </r>
    <r>
      <rPr>
        <sz val="12"/>
        <rFont val="方正黑体_GBK"/>
        <charset val="134"/>
      </rPr>
      <t>1</t>
    </r>
    <r>
      <rPr>
        <sz val="12"/>
        <rFont val="方正黑体_GBK"/>
        <charset val="134"/>
      </rPr>
      <t>座，共需资金</t>
    </r>
    <r>
      <rPr>
        <sz val="12"/>
        <rFont val="方正黑体_GBK"/>
        <charset val="134"/>
      </rPr>
      <t>45</t>
    </r>
    <r>
      <rPr>
        <sz val="12"/>
        <rFont val="方正黑体_GBK"/>
        <charset val="134"/>
      </rPr>
      <t>万元，资产归村委会所有，带动</t>
    </r>
    <r>
      <rPr>
        <sz val="12"/>
        <rFont val="方正黑体_GBK"/>
        <charset val="134"/>
      </rPr>
      <t>40</t>
    </r>
    <r>
      <rPr>
        <sz val="12"/>
        <rFont val="方正黑体_GBK"/>
        <charset val="134"/>
      </rPr>
      <t>户贫困户发展旅游业。</t>
    </r>
  </si>
  <si>
    <r>
      <rPr>
        <sz val="12"/>
        <rFont val="方正黑体_GBK"/>
        <charset val="134"/>
      </rPr>
      <t>为库拉木勒克村新建门面房</t>
    </r>
    <r>
      <rPr>
        <sz val="12"/>
        <rFont val="方正黑体_GBK"/>
        <charset val="134"/>
      </rPr>
      <t>200</t>
    </r>
    <r>
      <rPr>
        <sz val="12"/>
        <rFont val="方正黑体_GBK"/>
        <charset val="134"/>
      </rPr>
      <t>㎡，</t>
    </r>
    <r>
      <rPr>
        <sz val="12"/>
        <rFont val="方正黑体_GBK"/>
        <charset val="134"/>
      </rPr>
      <t>1500</t>
    </r>
    <r>
      <rPr>
        <sz val="12"/>
        <rFont val="方正黑体_GBK"/>
        <charset val="134"/>
      </rPr>
      <t>元</t>
    </r>
    <r>
      <rPr>
        <sz val="12"/>
        <rFont val="方正黑体_GBK"/>
        <charset val="134"/>
      </rPr>
      <t>/</t>
    </r>
    <r>
      <rPr>
        <sz val="12"/>
        <rFont val="方正黑体_GBK"/>
        <charset val="134"/>
      </rPr>
      <t>㎡，需资金</t>
    </r>
    <r>
      <rPr>
        <sz val="12"/>
        <rFont val="方正黑体_GBK"/>
        <charset val="134"/>
      </rPr>
      <t>30</t>
    </r>
    <r>
      <rPr>
        <sz val="12"/>
        <rFont val="方正黑体_GBK"/>
        <charset val="134"/>
      </rPr>
      <t>万元</t>
    </r>
    <r>
      <rPr>
        <sz val="12"/>
        <rFont val="方正黑体_GBK"/>
        <charset val="134"/>
      </rPr>
      <t>,</t>
    </r>
    <r>
      <rPr>
        <sz val="12"/>
        <rFont val="方正黑体_GBK"/>
        <charset val="134"/>
      </rPr>
      <t>门前地坪硬化</t>
    </r>
    <r>
      <rPr>
        <sz val="12"/>
        <rFont val="方正黑体_GBK"/>
        <charset val="134"/>
      </rPr>
      <t>300</t>
    </r>
    <r>
      <rPr>
        <sz val="12"/>
        <rFont val="方正黑体_GBK"/>
        <charset val="134"/>
      </rPr>
      <t>㎡，需要资金</t>
    </r>
    <r>
      <rPr>
        <sz val="12"/>
        <rFont val="方正黑体_GBK"/>
        <charset val="134"/>
      </rPr>
      <t>3</t>
    </r>
    <r>
      <rPr>
        <sz val="12"/>
        <rFont val="方正黑体_GBK"/>
        <charset val="134"/>
      </rPr>
      <t>万元。资产归村委会所有，收益壮大村集体经济。</t>
    </r>
  </si>
  <si>
    <t>库拉木勒克乡库拉木勒克村、其木布拉克村、阿克亚村</t>
  </si>
  <si>
    <r>
      <rPr>
        <sz val="12"/>
        <rFont val="方正黑体_GBK"/>
        <charset val="134"/>
      </rPr>
      <t>巴什克其克搬迁点１号养殖小区配套机械设备。</t>
    </r>
    <r>
      <rPr>
        <sz val="12"/>
        <rFont val="方正黑体_GBK"/>
        <charset val="134"/>
      </rPr>
      <t xml:space="preserve">
1</t>
    </r>
    <r>
      <rPr>
        <sz val="12"/>
        <rFont val="方正黑体_GBK"/>
        <charset val="134"/>
      </rPr>
      <t>、农用铲车</t>
    </r>
    <r>
      <rPr>
        <sz val="12"/>
        <rFont val="方正黑体_GBK"/>
        <charset val="134"/>
      </rPr>
      <t>1</t>
    </r>
    <r>
      <rPr>
        <sz val="12"/>
        <rFont val="方正黑体_GBK"/>
        <charset val="134"/>
      </rPr>
      <t>辆，配抓头</t>
    </r>
    <r>
      <rPr>
        <sz val="12"/>
        <rFont val="方正黑体_GBK"/>
        <charset val="134"/>
      </rPr>
      <t>&lt;</t>
    </r>
    <r>
      <rPr>
        <sz val="12"/>
        <rFont val="方正黑体_GBK"/>
        <charset val="134"/>
      </rPr>
      <t>参数：动力（柴油机）：≧</t>
    </r>
    <r>
      <rPr>
        <sz val="12"/>
        <rFont val="方正黑体_GBK"/>
        <charset val="134"/>
      </rPr>
      <t>70KW</t>
    </r>
    <r>
      <rPr>
        <sz val="12"/>
        <rFont val="方正黑体_GBK"/>
        <charset val="134"/>
      </rPr>
      <t>，额定载重量：</t>
    </r>
    <r>
      <rPr>
        <sz val="12"/>
        <rFont val="方正黑体_GBK"/>
        <charset val="134"/>
      </rPr>
      <t>2000KG</t>
    </r>
    <r>
      <rPr>
        <sz val="12"/>
        <rFont val="方正黑体_GBK"/>
        <charset val="134"/>
      </rPr>
      <t>，卸载高度≧</t>
    </r>
    <r>
      <rPr>
        <sz val="12"/>
        <rFont val="方正黑体_GBK"/>
        <charset val="134"/>
      </rPr>
      <t>3.5M&gt;</t>
    </r>
    <r>
      <rPr>
        <sz val="12"/>
        <rFont val="方正黑体_GBK"/>
        <charset val="134"/>
      </rPr>
      <t>每辆</t>
    </r>
    <r>
      <rPr>
        <sz val="12"/>
        <rFont val="方正黑体_GBK"/>
        <charset val="134"/>
      </rPr>
      <t>24万元；
2、50吨地磅一座，每座6万元；
3、铡草机一台&lt;参数：生产率：≧9000（kg/h），结构质量：≧800KG，配套动力≧15Kw，结构形式：盘式，主轴转速≧500r/min&gt;每台4.5万元；
4、粉碎机一台（配套动力≥15kw;主轴转率≥1600r/min；生产效率≥500kg/h），需要0.8万元；；
5、消毒车1辆&lt;参数：水平射程30米，泵机功率1.5Kw，喷雾流量6-18L/s，水平旋转角度±360&gt;每辆15万元；
6、焚烧炉1台（处理量＞30kg/h）6.5万元。资产归村委会所有，为120户建档立卡建设标准化养殖小区，带动示范120户建档立卡贫困户发展畜牧产业。</t>
    </r>
  </si>
  <si>
    <t>库拉木勒克乡其木布拉克村</t>
  </si>
  <si>
    <r>
      <rPr>
        <sz val="12"/>
        <rFont val="方正黑体_GBK"/>
        <charset val="134"/>
      </rPr>
      <t>为其木布拉克村</t>
    </r>
    <r>
      <rPr>
        <sz val="12"/>
        <rFont val="方正黑体_GBK"/>
        <charset val="134"/>
      </rPr>
      <t>22</t>
    </r>
    <r>
      <rPr>
        <sz val="12"/>
        <rFont val="方正黑体_GBK"/>
        <charset val="134"/>
      </rPr>
      <t>户贫困户新建</t>
    </r>
    <r>
      <rPr>
        <sz val="12"/>
        <rFont val="方正黑体_GBK"/>
        <charset val="134"/>
      </rPr>
      <t>1/2UD80</t>
    </r>
    <r>
      <rPr>
        <sz val="12"/>
        <rFont val="方正黑体_GBK"/>
        <charset val="134"/>
      </rPr>
      <t>防渗渠</t>
    </r>
    <r>
      <rPr>
        <sz val="12"/>
        <rFont val="方正黑体_GBK"/>
        <charset val="134"/>
      </rPr>
      <t>5.3</t>
    </r>
    <r>
      <rPr>
        <sz val="12"/>
        <rFont val="方正黑体_GBK"/>
        <charset val="134"/>
      </rPr>
      <t>公里，设计流量</t>
    </r>
    <r>
      <rPr>
        <sz val="12"/>
        <rFont val="方正黑体_GBK"/>
        <charset val="134"/>
      </rPr>
      <t>0.24M3/S</t>
    </r>
    <r>
      <rPr>
        <sz val="12"/>
        <rFont val="方正黑体_GBK"/>
        <charset val="134"/>
      </rPr>
      <t>，配套闸门及基础设施，每公里补助</t>
    </r>
    <r>
      <rPr>
        <sz val="12"/>
        <rFont val="方正黑体_GBK"/>
        <charset val="134"/>
      </rPr>
      <t>30</t>
    </r>
    <r>
      <rPr>
        <sz val="12"/>
        <rFont val="方正黑体_GBK"/>
        <charset val="134"/>
      </rPr>
      <t>万元，资产归村委会所有，带动</t>
    </r>
    <r>
      <rPr>
        <sz val="12"/>
        <rFont val="方正黑体_GBK"/>
        <charset val="134"/>
      </rPr>
      <t>22</t>
    </r>
    <r>
      <rPr>
        <sz val="12"/>
        <rFont val="方正黑体_GBK"/>
        <charset val="134"/>
      </rPr>
      <t>户贫困户发展种植业。</t>
    </r>
  </si>
  <si>
    <t>库拉木勒克乡其木布拉克村、巴什克其克村、库拉木勒克村</t>
  </si>
  <si>
    <r>
      <rPr>
        <sz val="12"/>
        <rFont val="方正黑体_GBK"/>
        <charset val="134"/>
      </rPr>
      <t>新修建机耕道</t>
    </r>
    <r>
      <rPr>
        <sz val="12"/>
        <rFont val="方正黑体_GBK"/>
        <charset val="134"/>
      </rPr>
      <t>6</t>
    </r>
    <r>
      <rPr>
        <sz val="12"/>
        <rFont val="方正黑体_GBK"/>
        <charset val="134"/>
      </rPr>
      <t>公里，为其木布拉克村</t>
    </r>
    <r>
      <rPr>
        <sz val="12"/>
        <rFont val="方正黑体_GBK"/>
        <charset val="134"/>
      </rPr>
      <t>50</t>
    </r>
    <r>
      <rPr>
        <sz val="12"/>
        <rFont val="方正黑体_GBK"/>
        <charset val="134"/>
      </rPr>
      <t>户修建机耕道</t>
    </r>
    <r>
      <rPr>
        <sz val="12"/>
        <rFont val="方正黑体_GBK"/>
        <charset val="134"/>
      </rPr>
      <t>1.5</t>
    </r>
    <r>
      <rPr>
        <sz val="12"/>
        <rFont val="方正黑体_GBK"/>
        <charset val="134"/>
      </rPr>
      <t>公里、巴什克其克村</t>
    </r>
    <r>
      <rPr>
        <sz val="12"/>
        <rFont val="方正黑体_GBK"/>
        <charset val="134"/>
      </rPr>
      <t>31</t>
    </r>
    <r>
      <rPr>
        <sz val="12"/>
        <rFont val="方正黑体_GBK"/>
        <charset val="134"/>
      </rPr>
      <t>户修建机耕道</t>
    </r>
    <r>
      <rPr>
        <sz val="12"/>
        <rFont val="方正黑体_GBK"/>
        <charset val="134"/>
      </rPr>
      <t>1.5</t>
    </r>
    <r>
      <rPr>
        <sz val="12"/>
        <rFont val="方正黑体_GBK"/>
        <charset val="134"/>
      </rPr>
      <t>公里、库拉木勒克村</t>
    </r>
    <r>
      <rPr>
        <sz val="12"/>
        <rFont val="方正黑体_GBK"/>
        <charset val="134"/>
      </rPr>
      <t>45</t>
    </r>
    <r>
      <rPr>
        <sz val="12"/>
        <rFont val="方正黑体_GBK"/>
        <charset val="134"/>
      </rPr>
      <t>户修建机耕道</t>
    </r>
    <r>
      <rPr>
        <sz val="12"/>
        <rFont val="方正黑体_GBK"/>
        <charset val="134"/>
      </rPr>
      <t>3</t>
    </r>
    <r>
      <rPr>
        <sz val="12"/>
        <rFont val="方正黑体_GBK"/>
        <charset val="134"/>
      </rPr>
      <t>公里，宽</t>
    </r>
    <r>
      <rPr>
        <sz val="12"/>
        <rFont val="方正黑体_GBK"/>
        <charset val="134"/>
      </rPr>
      <t>5</t>
    </r>
    <r>
      <rPr>
        <sz val="12"/>
        <rFont val="方正黑体_GBK"/>
        <charset val="134"/>
      </rPr>
      <t>米，每公里</t>
    </r>
    <r>
      <rPr>
        <sz val="12"/>
        <rFont val="方正黑体_GBK"/>
        <charset val="134"/>
      </rPr>
      <t>18</t>
    </r>
    <r>
      <rPr>
        <sz val="12"/>
        <rFont val="方正黑体_GBK"/>
        <charset val="134"/>
      </rPr>
      <t>万元。资产归村委会所有，为</t>
    </r>
    <r>
      <rPr>
        <sz val="12"/>
        <rFont val="方正黑体_GBK"/>
        <charset val="134"/>
      </rPr>
      <t>126</t>
    </r>
    <r>
      <rPr>
        <sz val="12"/>
        <rFont val="方正黑体_GBK"/>
        <charset val="134"/>
      </rPr>
      <t>户建档立卡贫困户完善农田基础设施，提质增收。</t>
    </r>
  </si>
  <si>
    <r>
      <rPr>
        <sz val="12"/>
        <rFont val="方正黑体_GBK"/>
        <charset val="134"/>
      </rPr>
      <t>年均增收</t>
    </r>
    <r>
      <rPr>
        <sz val="12"/>
        <rFont val="方正黑体_GBK"/>
        <charset val="134"/>
      </rPr>
      <t>300-400</t>
    </r>
    <r>
      <rPr>
        <sz val="12"/>
        <rFont val="方正黑体_GBK"/>
        <charset val="134"/>
      </rPr>
      <t>元</t>
    </r>
  </si>
  <si>
    <t>库拉木勒克乡其木布拉克村、巴什克其克村、库拉木勒克村、阿克亚村</t>
  </si>
  <si>
    <r>
      <rPr>
        <sz val="12"/>
        <rFont val="方正黑体_GBK"/>
        <charset val="134"/>
      </rPr>
      <t>巴什克其克搬迁点</t>
    </r>
    <r>
      <rPr>
        <sz val="12"/>
        <rFont val="方正黑体_GBK"/>
        <charset val="134"/>
      </rPr>
      <t>3</t>
    </r>
    <r>
      <rPr>
        <sz val="12"/>
        <rFont val="方正黑体_GBK"/>
        <charset val="134"/>
      </rPr>
      <t>号养殖小区配套基础设施。</t>
    </r>
    <r>
      <rPr>
        <sz val="12"/>
        <rFont val="方正黑体_GBK"/>
        <charset val="134"/>
      </rPr>
      <t xml:space="preserve">
1</t>
    </r>
    <r>
      <rPr>
        <sz val="12"/>
        <rFont val="方正黑体_GBK"/>
        <charset val="134"/>
      </rPr>
      <t>、新建消毒室</t>
    </r>
    <r>
      <rPr>
        <sz val="12"/>
        <rFont val="方正黑体_GBK"/>
        <charset val="134"/>
      </rPr>
      <t>54</t>
    </r>
    <r>
      <rPr>
        <sz val="12"/>
        <rFont val="方正黑体_GBK"/>
        <charset val="134"/>
      </rPr>
      <t>平方米，每平方米</t>
    </r>
    <r>
      <rPr>
        <sz val="12"/>
        <rFont val="方正黑体_GBK"/>
        <charset val="134"/>
      </rPr>
      <t>1600</t>
    </r>
    <r>
      <rPr>
        <sz val="12"/>
        <rFont val="方正黑体_GBK"/>
        <charset val="134"/>
      </rPr>
      <t>元，需要</t>
    </r>
    <r>
      <rPr>
        <sz val="12"/>
        <rFont val="方正黑体_GBK"/>
        <charset val="134"/>
      </rPr>
      <t>8.64</t>
    </r>
    <r>
      <rPr>
        <sz val="12"/>
        <rFont val="方正黑体_GBK"/>
        <charset val="134"/>
      </rPr>
      <t>万元；</t>
    </r>
    <r>
      <rPr>
        <sz val="12"/>
        <rFont val="方正黑体_GBK"/>
        <charset val="134"/>
      </rPr>
      <t xml:space="preserve">
2</t>
    </r>
    <r>
      <rPr>
        <sz val="12"/>
        <rFont val="方正黑体_GBK"/>
        <charset val="134"/>
      </rPr>
      <t>、消毒池一座，</t>
    </r>
    <r>
      <rPr>
        <sz val="12"/>
        <rFont val="方正黑体_GBK"/>
        <charset val="134"/>
      </rPr>
      <t>28.8</t>
    </r>
    <r>
      <rPr>
        <sz val="12"/>
        <rFont val="方正黑体_GBK"/>
        <charset val="134"/>
      </rPr>
      <t>平方米，宽</t>
    </r>
    <r>
      <rPr>
        <sz val="12"/>
        <rFont val="方正黑体_GBK"/>
        <charset val="134"/>
      </rPr>
      <t>4</t>
    </r>
    <r>
      <rPr>
        <sz val="12"/>
        <rFont val="方正黑体_GBK"/>
        <charset val="134"/>
      </rPr>
      <t>米，长</t>
    </r>
    <r>
      <rPr>
        <sz val="12"/>
        <rFont val="方正黑体_GBK"/>
        <charset val="134"/>
      </rPr>
      <t>7.2</t>
    </r>
    <r>
      <rPr>
        <sz val="12"/>
        <rFont val="方正黑体_GBK"/>
        <charset val="134"/>
      </rPr>
      <t>米、深</t>
    </r>
    <r>
      <rPr>
        <sz val="12"/>
        <rFont val="方正黑体_GBK"/>
        <charset val="134"/>
      </rPr>
      <t>0.2</t>
    </r>
    <r>
      <rPr>
        <sz val="12"/>
        <rFont val="方正黑体_GBK"/>
        <charset val="134"/>
      </rPr>
      <t>米，需要</t>
    </r>
    <r>
      <rPr>
        <sz val="12"/>
        <rFont val="方正黑体_GBK"/>
        <charset val="134"/>
      </rPr>
      <t>0.9</t>
    </r>
    <r>
      <rPr>
        <sz val="12"/>
        <rFont val="方正黑体_GBK"/>
        <charset val="134"/>
      </rPr>
      <t>万元；</t>
    </r>
    <r>
      <rPr>
        <sz val="12"/>
        <rFont val="方正黑体_GBK"/>
        <charset val="134"/>
      </rPr>
      <t xml:space="preserve">
3</t>
    </r>
    <r>
      <rPr>
        <sz val="12"/>
        <rFont val="方正黑体_GBK"/>
        <charset val="134"/>
      </rPr>
      <t>、大门</t>
    </r>
    <r>
      <rPr>
        <sz val="12"/>
        <rFont val="方正黑体_GBK"/>
        <charset val="134"/>
      </rPr>
      <t>1</t>
    </r>
    <r>
      <rPr>
        <sz val="12"/>
        <rFont val="方正黑体_GBK"/>
        <charset val="134"/>
      </rPr>
      <t>个，</t>
    </r>
    <r>
      <rPr>
        <sz val="12"/>
        <rFont val="方正黑体_GBK"/>
        <charset val="134"/>
      </rPr>
      <t>17</t>
    </r>
    <r>
      <rPr>
        <sz val="12"/>
        <rFont val="方正黑体_GBK"/>
        <charset val="134"/>
      </rPr>
      <t>平方米，每平方米</t>
    </r>
    <r>
      <rPr>
        <sz val="12"/>
        <rFont val="方正黑体_GBK"/>
        <charset val="134"/>
      </rPr>
      <t>600</t>
    </r>
    <r>
      <rPr>
        <sz val="12"/>
        <rFont val="方正黑体_GBK"/>
        <charset val="134"/>
      </rPr>
      <t>元，需要</t>
    </r>
    <r>
      <rPr>
        <sz val="12"/>
        <rFont val="方正黑体_GBK"/>
        <charset val="134"/>
      </rPr>
      <t>1.02</t>
    </r>
    <r>
      <rPr>
        <sz val="12"/>
        <rFont val="方正黑体_GBK"/>
        <charset val="134"/>
      </rPr>
      <t>万元；</t>
    </r>
    <r>
      <rPr>
        <sz val="12"/>
        <rFont val="方正黑体_GBK"/>
        <charset val="134"/>
      </rPr>
      <t xml:space="preserve">
4</t>
    </r>
    <r>
      <rPr>
        <sz val="12"/>
        <rFont val="方正黑体_GBK"/>
        <charset val="134"/>
      </rPr>
      <t>、饲草料加工房</t>
    </r>
    <r>
      <rPr>
        <sz val="12"/>
        <rFont val="方正黑体_GBK"/>
        <charset val="134"/>
      </rPr>
      <t>600</t>
    </r>
    <r>
      <rPr>
        <sz val="12"/>
        <rFont val="方正黑体_GBK"/>
        <charset val="134"/>
      </rPr>
      <t>平方米（加工房</t>
    </r>
    <r>
      <rPr>
        <sz val="12"/>
        <rFont val="方正黑体_GBK"/>
        <charset val="134"/>
      </rPr>
      <t>300</t>
    </r>
    <r>
      <rPr>
        <sz val="12"/>
        <rFont val="方正黑体_GBK"/>
        <charset val="134"/>
      </rPr>
      <t>平方、精料库房</t>
    </r>
    <r>
      <rPr>
        <sz val="12"/>
        <rFont val="方正黑体_GBK"/>
        <charset val="134"/>
      </rPr>
      <t>300</t>
    </r>
    <r>
      <rPr>
        <sz val="12"/>
        <rFont val="方正黑体_GBK"/>
        <charset val="134"/>
      </rPr>
      <t>平方）。每平方米</t>
    </r>
    <r>
      <rPr>
        <sz val="12"/>
        <rFont val="方正黑体_GBK"/>
        <charset val="134"/>
      </rPr>
      <t>1000</t>
    </r>
    <r>
      <rPr>
        <sz val="12"/>
        <rFont val="方正黑体_GBK"/>
        <charset val="134"/>
      </rPr>
      <t>元，需要</t>
    </r>
    <r>
      <rPr>
        <sz val="12"/>
        <rFont val="方正黑体_GBK"/>
        <charset val="134"/>
      </rPr>
      <t>60</t>
    </r>
    <r>
      <rPr>
        <sz val="12"/>
        <rFont val="方正黑体_GBK"/>
        <charset val="134"/>
      </rPr>
      <t>万元；</t>
    </r>
    <r>
      <rPr>
        <sz val="12"/>
        <rFont val="方正黑体_GBK"/>
        <charset val="134"/>
      </rPr>
      <t xml:space="preserve">
5</t>
    </r>
    <r>
      <rPr>
        <sz val="12"/>
        <rFont val="方正黑体_GBK"/>
        <charset val="134"/>
      </rPr>
      <t>、饲草料堆放棚需要建</t>
    </r>
    <r>
      <rPr>
        <sz val="12"/>
        <rFont val="方正黑体_GBK"/>
        <charset val="134"/>
      </rPr>
      <t>600</t>
    </r>
    <r>
      <rPr>
        <sz val="12"/>
        <rFont val="方正黑体_GBK"/>
        <charset val="134"/>
      </rPr>
      <t>平方米，每平方米</t>
    </r>
    <r>
      <rPr>
        <sz val="12"/>
        <rFont val="方正黑体_GBK"/>
        <charset val="134"/>
      </rPr>
      <t>550</t>
    </r>
    <r>
      <rPr>
        <sz val="12"/>
        <rFont val="方正黑体_GBK"/>
        <charset val="134"/>
      </rPr>
      <t>元，需要</t>
    </r>
    <r>
      <rPr>
        <sz val="12"/>
        <rFont val="方正黑体_GBK"/>
        <charset val="134"/>
      </rPr>
      <t>33</t>
    </r>
    <r>
      <rPr>
        <sz val="12"/>
        <rFont val="方正黑体_GBK"/>
        <charset val="134"/>
      </rPr>
      <t>万元；</t>
    </r>
    <r>
      <rPr>
        <sz val="12"/>
        <rFont val="方正黑体_GBK"/>
        <charset val="134"/>
      </rPr>
      <t xml:space="preserve">
6</t>
    </r>
    <r>
      <rPr>
        <sz val="12"/>
        <rFont val="方正黑体_GBK"/>
        <charset val="134"/>
      </rPr>
      <t>、养殖小区通水，新铺设主管道</t>
    </r>
    <r>
      <rPr>
        <sz val="12"/>
        <rFont val="方正黑体_GBK"/>
        <charset val="134"/>
      </rPr>
      <t>PVC</t>
    </r>
    <r>
      <rPr>
        <sz val="12"/>
        <rFont val="方正黑体_GBK"/>
        <charset val="134"/>
      </rPr>
      <t>管</t>
    </r>
    <r>
      <rPr>
        <sz val="12"/>
        <rFont val="方正黑体_GBK"/>
        <charset val="134"/>
      </rPr>
      <t>Φ90</t>
    </r>
    <r>
      <rPr>
        <sz val="12"/>
        <rFont val="方正黑体_GBK"/>
        <charset val="134"/>
      </rPr>
      <t>管</t>
    </r>
    <r>
      <rPr>
        <sz val="12"/>
        <rFont val="方正黑体_GBK"/>
        <charset val="134"/>
      </rPr>
      <t>900</t>
    </r>
    <r>
      <rPr>
        <sz val="12"/>
        <rFont val="方正黑体_GBK"/>
        <charset val="134"/>
      </rPr>
      <t>米，管道每米</t>
    </r>
    <r>
      <rPr>
        <sz val="12"/>
        <rFont val="方正黑体_GBK"/>
        <charset val="134"/>
      </rPr>
      <t>20</t>
    </r>
    <r>
      <rPr>
        <sz val="12"/>
        <rFont val="方正黑体_GBK"/>
        <charset val="134"/>
      </rPr>
      <t>元，挖管道每米</t>
    </r>
    <r>
      <rPr>
        <sz val="12"/>
        <rFont val="方正黑体_GBK"/>
        <charset val="134"/>
      </rPr>
      <t>20</t>
    </r>
    <r>
      <rPr>
        <sz val="12"/>
        <rFont val="方正黑体_GBK"/>
        <charset val="134"/>
      </rPr>
      <t>元，需要</t>
    </r>
    <r>
      <rPr>
        <sz val="12"/>
        <rFont val="方正黑体_GBK"/>
        <charset val="134"/>
      </rPr>
      <t>3.6</t>
    </r>
    <r>
      <rPr>
        <sz val="12"/>
        <rFont val="方正黑体_GBK"/>
        <charset val="134"/>
      </rPr>
      <t>万元；支管道</t>
    </r>
    <r>
      <rPr>
        <sz val="12"/>
        <rFont val="方正黑体_GBK"/>
        <charset val="134"/>
      </rPr>
      <t>PVC</t>
    </r>
    <r>
      <rPr>
        <sz val="12"/>
        <rFont val="方正黑体_GBK"/>
        <charset val="134"/>
      </rPr>
      <t>管</t>
    </r>
    <r>
      <rPr>
        <sz val="12"/>
        <rFont val="方正黑体_GBK"/>
        <charset val="134"/>
      </rPr>
      <t>Φ35</t>
    </r>
    <r>
      <rPr>
        <sz val="12"/>
        <rFont val="方正黑体_GBK"/>
        <charset val="134"/>
      </rPr>
      <t>管</t>
    </r>
    <r>
      <rPr>
        <sz val="12"/>
        <rFont val="方正黑体_GBK"/>
        <charset val="134"/>
      </rPr>
      <t>0.6</t>
    </r>
    <r>
      <rPr>
        <sz val="12"/>
        <rFont val="方正黑体_GBK"/>
        <charset val="134"/>
      </rPr>
      <t>公里，管道每米</t>
    </r>
    <r>
      <rPr>
        <sz val="12"/>
        <rFont val="方正黑体_GBK"/>
        <charset val="134"/>
      </rPr>
      <t>15</t>
    </r>
    <r>
      <rPr>
        <sz val="12"/>
        <rFont val="方正黑体_GBK"/>
        <charset val="134"/>
      </rPr>
      <t>元，挖管道每米</t>
    </r>
    <r>
      <rPr>
        <sz val="12"/>
        <rFont val="方正黑体_GBK"/>
        <charset val="134"/>
      </rPr>
      <t>20</t>
    </r>
    <r>
      <rPr>
        <sz val="12"/>
        <rFont val="方正黑体_GBK"/>
        <charset val="134"/>
      </rPr>
      <t>元，需要</t>
    </r>
    <r>
      <rPr>
        <sz val="12"/>
        <rFont val="方正黑体_GBK"/>
        <charset val="134"/>
      </rPr>
      <t>2.1</t>
    </r>
    <r>
      <rPr>
        <sz val="12"/>
        <rFont val="方正黑体_GBK"/>
        <charset val="134"/>
      </rPr>
      <t>万元。合计：</t>
    </r>
    <r>
      <rPr>
        <sz val="12"/>
        <rFont val="方正黑体_GBK"/>
        <charset val="134"/>
      </rPr>
      <t>5.7</t>
    </r>
    <r>
      <rPr>
        <sz val="12"/>
        <rFont val="方正黑体_GBK"/>
        <charset val="134"/>
      </rPr>
      <t>万元。</t>
    </r>
    <r>
      <rPr>
        <sz val="12"/>
        <rFont val="方正黑体_GBK"/>
        <charset val="134"/>
      </rPr>
      <t xml:space="preserve">
</t>
    </r>
    <r>
      <rPr>
        <sz val="12"/>
        <rFont val="方正黑体_GBK"/>
        <charset val="134"/>
      </rPr>
      <t>资产归村委会所有，为</t>
    </r>
    <r>
      <rPr>
        <sz val="12"/>
        <rFont val="方正黑体_GBK"/>
        <charset val="134"/>
      </rPr>
      <t>52</t>
    </r>
    <r>
      <rPr>
        <sz val="12"/>
        <rFont val="方正黑体_GBK"/>
        <charset val="134"/>
      </rPr>
      <t>户建档立卡建设标准化养殖小区，带动示范</t>
    </r>
    <r>
      <rPr>
        <sz val="12"/>
        <rFont val="方正黑体_GBK"/>
        <charset val="134"/>
      </rPr>
      <t>52</t>
    </r>
    <r>
      <rPr>
        <sz val="12"/>
        <rFont val="方正黑体_GBK"/>
        <charset val="134"/>
      </rPr>
      <t>户建档立卡贫困户发展畜牧产业。</t>
    </r>
  </si>
  <si>
    <r>
      <rPr>
        <sz val="12"/>
        <rFont val="方正黑体_GBK"/>
        <charset val="134"/>
      </rPr>
      <t>巴什克其克搬迁点</t>
    </r>
    <r>
      <rPr>
        <sz val="12"/>
        <rFont val="方正黑体_GBK"/>
        <charset val="134"/>
      </rPr>
      <t>3</t>
    </r>
    <r>
      <rPr>
        <sz val="12"/>
        <rFont val="方正黑体_GBK"/>
        <charset val="134"/>
      </rPr>
      <t>号养殖小区配套机械设备。</t>
    </r>
    <r>
      <rPr>
        <sz val="12"/>
        <rFont val="方正黑体_GBK"/>
        <charset val="134"/>
      </rPr>
      <t xml:space="preserve">
1</t>
    </r>
    <r>
      <rPr>
        <sz val="12"/>
        <rFont val="方正黑体_GBK"/>
        <charset val="134"/>
      </rPr>
      <t>、揉丝机一台，</t>
    </r>
    <r>
      <rPr>
        <sz val="12"/>
        <rFont val="方正黑体_GBK"/>
        <charset val="134"/>
      </rPr>
      <t>&lt;</t>
    </r>
    <r>
      <rPr>
        <sz val="12"/>
        <rFont val="方正黑体_GBK"/>
        <charset val="134"/>
      </rPr>
      <t>参数：生产率</t>
    </r>
    <r>
      <rPr>
        <sz val="12"/>
        <rFont val="方正黑体_GBK"/>
        <charset val="134"/>
      </rPr>
      <t>3-</t>
    </r>
    <r>
      <rPr>
        <sz val="12"/>
        <rFont val="方正黑体_GBK"/>
        <charset val="134"/>
      </rPr>
      <t>（</t>
    </r>
    <r>
      <rPr>
        <sz val="12"/>
        <rFont val="方正黑体_GBK"/>
        <charset val="134"/>
      </rPr>
      <t>t-h</t>
    </r>
    <r>
      <rPr>
        <sz val="12"/>
        <rFont val="方正黑体_GBK"/>
        <charset val="134"/>
      </rPr>
      <t>）；结构质量≧</t>
    </r>
    <r>
      <rPr>
        <sz val="12"/>
        <rFont val="方正黑体_GBK"/>
        <charset val="134"/>
      </rPr>
      <t>1000kg</t>
    </r>
    <r>
      <rPr>
        <sz val="12"/>
        <rFont val="方正黑体_GBK"/>
        <charset val="134"/>
      </rPr>
      <t>；配套动力≧</t>
    </r>
    <r>
      <rPr>
        <sz val="12"/>
        <rFont val="方正黑体_GBK"/>
        <charset val="134"/>
      </rPr>
      <t>35Kw</t>
    </r>
    <r>
      <rPr>
        <sz val="12"/>
        <rFont val="方正黑体_GBK"/>
        <charset val="134"/>
      </rPr>
      <t>，结构形式：盘式；主轴转速≧</t>
    </r>
    <r>
      <rPr>
        <sz val="12"/>
        <rFont val="方正黑体_GBK"/>
        <charset val="134"/>
      </rPr>
      <t>500r/min&gt;</t>
    </r>
    <r>
      <rPr>
        <sz val="12"/>
        <rFont val="方正黑体_GBK"/>
        <charset val="134"/>
      </rPr>
      <t>每台价格</t>
    </r>
    <r>
      <rPr>
        <sz val="12"/>
        <rFont val="方正黑体_GBK"/>
        <charset val="134"/>
      </rPr>
      <t>7.8</t>
    </r>
    <r>
      <rPr>
        <sz val="12"/>
        <rFont val="方正黑体_GBK"/>
        <charset val="134"/>
      </rPr>
      <t>万元；</t>
    </r>
    <r>
      <rPr>
        <sz val="12"/>
        <rFont val="方正黑体_GBK"/>
        <charset val="134"/>
      </rPr>
      <t xml:space="preserve">
2</t>
    </r>
    <r>
      <rPr>
        <sz val="12"/>
        <rFont val="方正黑体_GBK"/>
        <charset val="134"/>
      </rPr>
      <t>、铡草机一台</t>
    </r>
    <r>
      <rPr>
        <sz val="12"/>
        <rFont val="方正黑体_GBK"/>
        <charset val="134"/>
      </rPr>
      <t>&lt;</t>
    </r>
    <r>
      <rPr>
        <sz val="12"/>
        <rFont val="方正黑体_GBK"/>
        <charset val="134"/>
      </rPr>
      <t>参数：生产率：≧</t>
    </r>
    <r>
      <rPr>
        <sz val="12"/>
        <rFont val="方正黑体_GBK"/>
        <charset val="134"/>
      </rPr>
      <t>9000</t>
    </r>
    <r>
      <rPr>
        <sz val="12"/>
        <rFont val="方正黑体_GBK"/>
        <charset val="134"/>
      </rPr>
      <t>（</t>
    </r>
    <r>
      <rPr>
        <sz val="12"/>
        <rFont val="方正黑体_GBK"/>
        <charset val="134"/>
      </rPr>
      <t>kg/h</t>
    </r>
    <r>
      <rPr>
        <sz val="12"/>
        <rFont val="方正黑体_GBK"/>
        <charset val="134"/>
      </rPr>
      <t>），结构质量：≧</t>
    </r>
    <r>
      <rPr>
        <sz val="12"/>
        <rFont val="方正黑体_GBK"/>
        <charset val="134"/>
      </rPr>
      <t>800KG</t>
    </r>
    <r>
      <rPr>
        <sz val="12"/>
        <rFont val="方正黑体_GBK"/>
        <charset val="134"/>
      </rPr>
      <t>，配套动力≧</t>
    </r>
    <r>
      <rPr>
        <sz val="12"/>
        <rFont val="方正黑体_GBK"/>
        <charset val="134"/>
      </rPr>
      <t>15Kw</t>
    </r>
    <r>
      <rPr>
        <sz val="12"/>
        <rFont val="方正黑体_GBK"/>
        <charset val="134"/>
      </rPr>
      <t>，结构形式：盘式，主轴转速≧</t>
    </r>
    <r>
      <rPr>
        <sz val="12"/>
        <rFont val="方正黑体_GBK"/>
        <charset val="134"/>
      </rPr>
      <t>500r/min&gt;</t>
    </r>
    <r>
      <rPr>
        <sz val="12"/>
        <rFont val="方正黑体_GBK"/>
        <charset val="134"/>
      </rPr>
      <t>每台</t>
    </r>
    <r>
      <rPr>
        <sz val="12"/>
        <rFont val="方正黑体_GBK"/>
        <charset val="134"/>
      </rPr>
      <t>4.5</t>
    </r>
    <r>
      <rPr>
        <sz val="12"/>
        <rFont val="方正黑体_GBK"/>
        <charset val="134"/>
      </rPr>
      <t>万元；</t>
    </r>
    <r>
      <rPr>
        <sz val="12"/>
        <rFont val="方正黑体_GBK"/>
        <charset val="134"/>
      </rPr>
      <t xml:space="preserve">
3</t>
    </r>
    <r>
      <rPr>
        <sz val="12"/>
        <rFont val="方正黑体_GBK"/>
        <charset val="134"/>
      </rPr>
      <t>、粉碎机一台</t>
    </r>
    <r>
      <rPr>
        <sz val="12"/>
        <rFont val="方正黑体_GBK"/>
        <charset val="134"/>
      </rPr>
      <t>,</t>
    </r>
    <r>
      <rPr>
        <sz val="12"/>
        <rFont val="方正黑体_GBK"/>
        <charset val="134"/>
      </rPr>
      <t>每台</t>
    </r>
    <r>
      <rPr>
        <sz val="12"/>
        <rFont val="方正黑体_GBK"/>
        <charset val="134"/>
      </rPr>
      <t>0.8</t>
    </r>
    <r>
      <rPr>
        <sz val="12"/>
        <rFont val="方正黑体_GBK"/>
        <charset val="134"/>
      </rPr>
      <t>万元。资产归村委会所有，为</t>
    </r>
    <r>
      <rPr>
        <sz val="12"/>
        <rFont val="方正黑体_GBK"/>
        <charset val="134"/>
      </rPr>
      <t>52</t>
    </r>
    <r>
      <rPr>
        <sz val="12"/>
        <rFont val="方正黑体_GBK"/>
        <charset val="134"/>
      </rPr>
      <t>户建档立卡建设标准化养殖小区，带动示范</t>
    </r>
    <r>
      <rPr>
        <sz val="12"/>
        <rFont val="方正黑体_GBK"/>
        <charset val="134"/>
      </rPr>
      <t>52</t>
    </r>
    <r>
      <rPr>
        <sz val="12"/>
        <rFont val="方正黑体_GBK"/>
        <charset val="134"/>
      </rPr>
      <t>户建档立卡贫困户发展畜牧产业。</t>
    </r>
    <r>
      <rPr>
        <sz val="12"/>
        <rFont val="方正黑体_GBK"/>
        <charset val="134"/>
      </rPr>
      <t xml:space="preserve">
</t>
    </r>
  </si>
  <si>
    <t>阔什萨特玛乡阿勒玛铁热木村</t>
  </si>
  <si>
    <t>为巩固发展畜牧养殖业，配套完善设施和条件，不断夯实发展基础。
为阿勒玛铁热木村标准化养殖小区建设公共设施：
1.技术服务室80㎡，每平米1300元，需要10.4万元；
2.消毒室51.3㎡，1520.7元/㎡，共计7.8万元；
3.品种改良室70㎡，每平米1300元，需要9.1万元；
4.病羊隔离治疗区90㎡，每平米1300元，需要11.7万元；
5.装卸台一座（长3.6米、宽2.5米、高1.2米）0.5万元；
6.饲草料加工厂房600㎡，每平米1300元，需要78万元；
7.简易饲草料堆放棚600㎡，每平米550元，需要33万元；
8.药浴池宽1米，长10米，深1.2米，需要3万元；
9.积肥坑，长30米、宽25米、深2米，需要30万元；
10.建设浅水井40眼（预计30米深，出水管直径30mm），并配水泵，每眼补助1500元，需要6万元；
11.500米三相电电缆，每米171元，需要8.55万元。
12.100立方的青贮窖，需要12座，4万元/座，需要资金48万元。
13.修建简易式铁栅栏围墙2300m，每米造价200元，需要46万。
14.大门2个，每个17㎡，400元/㎡，需要1.36万元。
15.实施该项目，还需要规划设计、勘测丈量等项目前期费，需要5万元。
项目建成后，资产归村集体所有，由村委会统一管理，为畜牧业发展奠定基础。</t>
  </si>
  <si>
    <r>
      <rPr>
        <sz val="12"/>
        <rFont val="方正黑体_GBK"/>
        <charset val="134"/>
      </rPr>
      <t>配齐配全标准化养殖小区公共基础设施，预计带动</t>
    </r>
    <r>
      <rPr>
        <sz val="12"/>
        <rFont val="方正黑体_GBK"/>
        <charset val="134"/>
      </rPr>
      <t>12</t>
    </r>
    <r>
      <rPr>
        <sz val="12"/>
        <rFont val="方正黑体_GBK"/>
        <charset val="134"/>
      </rPr>
      <t>户贫困户及其他农户发展畜牧业，实现畜牧业增效、农民增收，为加快农区畜牧养殖业发展奠定基础。</t>
    </r>
  </si>
  <si>
    <r>
      <rPr>
        <sz val="12"/>
        <rFont val="方正黑体_GBK"/>
        <charset val="134"/>
      </rPr>
      <t>买合木提</t>
    </r>
    <r>
      <rPr>
        <sz val="12"/>
        <rFont val="方正黑体_GBK"/>
        <charset val="134"/>
      </rPr>
      <t>·</t>
    </r>
    <r>
      <rPr>
        <sz val="12"/>
        <rFont val="方正黑体_GBK"/>
        <charset val="134"/>
      </rPr>
      <t>买买提明、张嘉亮</t>
    </r>
  </si>
  <si>
    <t>1.修建1/2UD60防渗渠1.7公里（一组1公里、苹果小区0.7公里），配套闸门及基础设施，每公里补助28万元。需要47.6万元。
2.一组平整项目条田修建1/2UD80防渗渠1.3公里，配套闸门及基础设施，每公里补助32万元。需要41.6万元。
3.三组修建1/2UD80防渗渠0.5公里，配套闸门及基础设施，每公里补助32万元。需要16万元。
建设该项目需要项目前期费2万元。
项目建成后，资产归村集体所有，由村委会统一管理。</t>
  </si>
  <si>
    <r>
      <rPr>
        <sz val="12"/>
        <rFont val="方正黑体_GBK"/>
        <charset val="134"/>
      </rPr>
      <t>可带动解决</t>
    </r>
    <r>
      <rPr>
        <sz val="12"/>
        <rFont val="方正黑体_GBK"/>
        <charset val="134"/>
      </rPr>
      <t>35</t>
    </r>
    <r>
      <rPr>
        <sz val="12"/>
        <rFont val="方正黑体_GBK"/>
        <charset val="134"/>
      </rPr>
      <t>户以上农户农田灌溉设施，预计每亩农田预计增产增收</t>
    </r>
    <r>
      <rPr>
        <sz val="12"/>
        <rFont val="方正黑体_GBK"/>
        <charset val="134"/>
      </rPr>
      <t>80</t>
    </r>
    <r>
      <rPr>
        <sz val="12"/>
        <rFont val="方正黑体_GBK"/>
        <charset val="134"/>
      </rPr>
      <t>元以上。</t>
    </r>
  </si>
  <si>
    <t>购买生产母羊（2-6岁生产母羊，30kg以上）1000只，每只补助1350元，产权归村集体所有，托养贫困户、合作社或养殖公司，每年按照不低于托养羊总数的15%向村委会进行分红，村委会收取分红的80%向本村贫困户进行分红，分红模式按照贫困程度差异化分红500-2000元不等（具体分配情况由村委会会议研究决定），剩余20%分红归村集体。</t>
  </si>
  <si>
    <r>
      <rPr>
        <sz val="12"/>
        <rFont val="方正黑体_GBK"/>
        <charset val="134"/>
      </rPr>
      <t>项目建成后，托养贫困户、合作社或养殖公司，每年按照不低于托养羊总数的</t>
    </r>
    <r>
      <rPr>
        <sz val="12"/>
        <rFont val="方正黑体_GBK"/>
        <charset val="134"/>
      </rPr>
      <t>15%</t>
    </r>
    <r>
      <rPr>
        <sz val="12"/>
        <rFont val="方正黑体_GBK"/>
        <charset val="134"/>
      </rPr>
      <t>向村委会进行分红，壮大村集体经济。</t>
    </r>
  </si>
  <si>
    <t>为完善配套乡域内农田水利建设，阿勒玛铁热木村一期修建1/2UD60防渗渠5.2公里，配套闸门及基础设施，每公里补助28万元，需要145.6万元。规划设计等项目前期费用需要2万元。
项目建成后，资产归村集体所有，由村委会统一管理。</t>
  </si>
  <si>
    <r>
      <rPr>
        <sz val="12"/>
        <rFont val="方正黑体_GBK"/>
        <charset val="134"/>
      </rPr>
      <t>农田灌溉设施，预计每亩农田预计增产增收</t>
    </r>
    <r>
      <rPr>
        <sz val="12"/>
        <rFont val="方正黑体_GBK"/>
        <charset val="134"/>
      </rPr>
      <t>80</t>
    </r>
    <r>
      <rPr>
        <sz val="12"/>
        <rFont val="方正黑体_GBK"/>
        <charset val="134"/>
      </rPr>
      <t>元以上。</t>
    </r>
  </si>
  <si>
    <t>阔什萨特玛乡阿勒玛铁热木村、苏尕克布拉克、阔什萨特玛村、托盖苏拉克村</t>
  </si>
  <si>
    <t>采购太阳能杀虫灯200盏（型号为WH-JS），（参数：1、执行《植物保护机械 频振式杀虫灯》国家标准GB/T 24689.2-2009 (国家农机具质量监督检验中心检测检验报告)；2、杀虫灯灯体外形四方形，颜色：黄色；接虫装置用接虫桶，3、LED灯管功率8W；长度≥400MM;4、整灯功率≤35W；5、灯体高度：3000mm；6、太阳能电池组件功率:40Wp；7、蓄电池：DC12V 24Ah/免维护,电池放太阳能电池板下方,有防盗锁.8、网丝排布由圆形与辐射组合设计），集中连片安装，每15-20亩红枣地安装1盏，每盏太阳能杀虫灯补助1700元，需资金34万元。太阳能杀虫灯归各村合作社所有，各合作社统一管理。</t>
  </si>
  <si>
    <t>减少红枣病虫害，促进有机绿色红枣产业发展</t>
  </si>
  <si>
    <t>阔什萨特玛乡阿勒玛铁热木村、托盖苏拉克村</t>
  </si>
  <si>
    <r>
      <rPr>
        <sz val="12"/>
        <rFont val="方正黑体_GBK"/>
        <charset val="134"/>
      </rPr>
      <t>为巩固发展畜牧养殖业，配套完善设施和条件，不断夯实发展基础。
为新建阿勒玛铁热木村标准化养殖小区配套以下设备：
1.购买一台TMR搅拌机（搅拌仓储积≥12m</t>
    </r>
    <r>
      <rPr>
        <sz val="12"/>
        <rFont val="宋体"/>
        <charset val="134"/>
      </rPr>
      <t>³</t>
    </r>
    <r>
      <rPr>
        <sz val="12"/>
        <rFont val="方正黑体_GBK"/>
        <charset val="134"/>
      </rPr>
      <t>，配套动力（电动）≥22KW，搅龙转速18R/min，结构形式：卧式，配套输送带），需要17万元；
2.农用铲车一辆，配备抓头（动力（柴油机）≥70KW，额定载重量≥2000kg，卸载高度≥3.5M），需要40万元；
3.50吨地磅需要6万元；
4.15千瓦以上铡草机1台（生产率≥9000KG/H，结构质量≥800KG，配套动力≥15kw，结构形式为盘式，主轴转速≥500R/min），每台4.5万元；
5.35千瓦以上揉丝机1台，（生产率3-8t/h，结构质量≥1000kg，配套动力≥35kw，主轴转速1600r/min，结构形式盘式）需要8万元。
6.粉碎机一台（配套动力≥15kw;主轴转率≥1600r/min；生产效率≥500kg/h）,每台2万元；
7.焚烧炉1台（处理量&gt;30kg/h），6.5万元。
8.购买喷洒车1辆（用于喷洒消毒液，罐体容积≧3.5方），需要资金15万元。
二、托盖苏拉克村养殖小区需要配套以下设备：
1.购买1台TMR搅拌机（搅拌仓储积≥12m</t>
    </r>
    <r>
      <rPr>
        <sz val="12"/>
        <rFont val="宋体"/>
        <charset val="134"/>
      </rPr>
      <t>³</t>
    </r>
    <r>
      <rPr>
        <sz val="12"/>
        <rFont val="方正黑体_GBK"/>
        <charset val="134"/>
      </rPr>
      <t>，配套动力（电动）≥22KW，搅龙转速18R/min，结构形式：卧式，配套输送带），需要17万元；
2.农用铲车1辆，均配备抓头（动力（柴油机）≥70KW，额定载重量≥2000kg，卸载高度≥3.5M），需要40万元；
3.50吨地磅1台，需要资金6万元；
4.粉碎机2台，两相电带动（配套动力≥15kw;主轴转率≥1600r/min；生产效率≥500kg/h）,每台2万元，需要4万元；
5.购买喷洒车1辆（用于喷洒消毒液，罐体容积≧3.5方）需要资金15万元。
资产归村集体所有，由村委会统一管理，为畜牧业发展奠定基础。</t>
    </r>
  </si>
  <si>
    <r>
      <rPr>
        <sz val="12"/>
        <rFont val="方正黑体_GBK"/>
        <charset val="134"/>
      </rPr>
      <t>配齐配全标准化养殖小区公共机械设备，能够带动</t>
    </r>
    <r>
      <rPr>
        <sz val="12"/>
        <rFont val="方正黑体_GBK"/>
        <charset val="134"/>
      </rPr>
      <t>30</t>
    </r>
    <r>
      <rPr>
        <sz val="12"/>
        <rFont val="方正黑体_GBK"/>
        <charset val="134"/>
      </rPr>
      <t>户以上农户发展畜牧养殖产业，畜牧业增效、农民增收，为加快农区畜牧养殖业发展奠定基础。</t>
    </r>
  </si>
  <si>
    <t>阔什萨特玛乡阔什萨特玛村</t>
  </si>
  <si>
    <t>1.购买喷洒车1辆（用于喷洒消毒液，罐体容积≧3.5方）需要资金15万元。
2.购买1台青贮饲料取料机（总功率15KW、刀片数量90片、滚刀转速160r/min），每台5万元。
3.颗粒饲料机，电机380v,功率11kw以上，两相电带动，0.55万元。
4.小型小麦收割机，每台20万元。
5.秸秆打包机，每台20万元。
6.青饲料收获机，（自走式、割辐宽度≧2250mm），每台45万元
设备所有权归合作社所有。</t>
  </si>
  <si>
    <r>
      <rPr>
        <sz val="12"/>
        <rFont val="方正黑体_GBK"/>
        <charset val="134"/>
      </rPr>
      <t>配齐养殖小区公共机械设备，预计带动</t>
    </r>
    <r>
      <rPr>
        <sz val="12"/>
        <rFont val="方正黑体_GBK"/>
        <charset val="134"/>
      </rPr>
      <t>45</t>
    </r>
    <r>
      <rPr>
        <sz val="12"/>
        <rFont val="方正黑体_GBK"/>
        <charset val="134"/>
      </rPr>
      <t>户以上农户发展畜牧养殖产业增收，促进养殖小区实体化运营，为加快发展畜牧养殖业奠定基础。</t>
    </r>
  </si>
  <si>
    <t>旅游建设</t>
  </si>
  <si>
    <t>阔什萨特玛村达西湖旅游扶贫：
1、建设停车场2000平方米，地坪硬化每平方120元计算，小计24万元；
2、旅游船只停靠简易木质码头2座，每座1万元，小计2万元；
3、旅游船只10只，小计7.5万元；
4、休闲桌椅20套，每套2030元（6座.150*80CM），小计4.06万元;
5、救生衣50套，每套100元，小计0.5万元；
6、木质休闲凉棚3个，每个50000元，小计15万元；
7、钓鱼台3个，每个5000元，小计1.5万元。
8、购置垃圾箱20个，每个400元，小计0.8万元。
建设该项目，还需要项目前期费1万元。
项目建成后，资产归村集体所有，由村委会统一管理和维护。</t>
  </si>
  <si>
    <t>促进旅游扶贫和消费扶贫，推动三产发展，增加农民收入，助力脱贫攻坚。</t>
  </si>
  <si>
    <t>为完善配套乡域内农田水利建设，阔什萨特玛村一期修建1/2UD60防渗渠10.4公里，配套闸门及基础设施，每公里补助28万元，需要291.2万元。规划设计等项目前期费用需要5万元。
项目建成后，资产归村集体所有，由村委会统一管理。</t>
  </si>
  <si>
    <t>为完善配套乡域内农田水利建设，阔什萨特玛村二期修建1/2UD60防渗渠4.9公里，配套闸门及基础设施，每公里补助28万元，需要137.2万元。规划设计等项目前期费用需要2万元。
项目建成后，资产归村集体所有，由村委会统一管理。</t>
  </si>
  <si>
    <t>芦苇制品加工厂</t>
  </si>
  <si>
    <t>利用乡域苇草多的优势，成立芦苇制品加工厂，新建简易厂房500平米，每平米补助1000元；购置50吨地磅1个（6万元），打捆机2台（圆草捆打捆机，转速320r/min，动力≧66.1kw），补助22万元；苇板机1台，补助10.5万元，项目前期费用2万元。项目建成后资产归合作社所有，厂房及设备由合作社统一管理。</t>
  </si>
  <si>
    <t>项目建成后，通过出租的形式出租给企业或农户，通过收取租赁金的方式发展壮大村集体经济。</t>
  </si>
  <si>
    <t>为完善配套乡域内农田水利建设，在阔什萨特玛村一组至湖西修建主渠3公里（上宽1.5米的梯形）防渗渠，配套闸门及基础设施，每公里补助60万元，需要资金180万元。
项目建成后，资产归村集体所有，由村委会组织管理和维护。</t>
  </si>
  <si>
    <t>在阔什萨特玛村市场新建门面房，地上二层，建筑面积1650平方米，建设门面25间左右，每平米1750元，砖混结构，电地暖，需要资金288.75万元。规划设计、勘测等项目前期费需要5万元。项目建成后，产权归阔什萨特玛村村集体所有，收取租金用于壮大村集体经济。</t>
  </si>
  <si>
    <r>
      <rPr>
        <sz val="12"/>
        <rFont val="方正黑体_GBK"/>
        <charset val="134"/>
      </rPr>
      <t>产权归阔什萨特玛村村集体所有，收取租金用于壮大村集体经济，平均每间</t>
    </r>
    <r>
      <rPr>
        <sz val="12"/>
        <rFont val="方正黑体_GBK"/>
        <charset val="134"/>
      </rPr>
      <t>6000</t>
    </r>
    <r>
      <rPr>
        <sz val="12"/>
        <rFont val="方正黑体_GBK"/>
        <charset val="134"/>
      </rPr>
      <t>元租金；实行出租的形式管理，优先出租给建档立卡贫困户，可带动农户</t>
    </r>
    <r>
      <rPr>
        <sz val="12"/>
        <rFont val="方正黑体_GBK"/>
        <charset val="134"/>
      </rPr>
      <t>40</t>
    </r>
    <r>
      <rPr>
        <sz val="12"/>
        <rFont val="方正黑体_GBK"/>
        <charset val="134"/>
      </rPr>
      <t>户，预计年增收户均</t>
    </r>
    <r>
      <rPr>
        <sz val="12"/>
        <rFont val="方正黑体_GBK"/>
        <charset val="134"/>
      </rPr>
      <t>1</t>
    </r>
    <r>
      <rPr>
        <sz val="12"/>
        <rFont val="方正黑体_GBK"/>
        <charset val="134"/>
      </rPr>
      <t>万元以上。</t>
    </r>
  </si>
  <si>
    <t>有机肥发酵池</t>
  </si>
  <si>
    <t>阔什萨特玛乡阔什萨特玛村、阿勒玛铁热木村、苏尕克布拉克村、托盖苏拉克村</t>
  </si>
  <si>
    <t>为加快有机红枣产业发展，全乡4个村有机红枣地头建设20座有机肥发酵池，每个发酵池48方（4米x6米x2米），每个发酵池需要资金3万元。20个发酵池需要60万元。</t>
  </si>
  <si>
    <t>促进红枣产业发展，为农机红枣管理提供便利条件。</t>
  </si>
  <si>
    <t>阔什萨特玛乡阔什萨特玛村、阿勒玛铁热木村、托盖苏拉克村</t>
  </si>
  <si>
    <t>为鼓励贫困户发展畜牧养殖，动员在养殖小区自建羊圈，建成后经县畜牧兽医局验收通过后每户奖励6000元，计划奖励22户，需要资金13.2万元。阔什萨特玛村11户、阿勒玛铁热木村12户，托盖苏拉克村9户，建成后资产归贫困户所有。</t>
  </si>
  <si>
    <r>
      <rPr>
        <sz val="12"/>
        <rFont val="方正黑体_GBK"/>
        <charset val="134"/>
      </rPr>
      <t>带动2</t>
    </r>
    <r>
      <rPr>
        <sz val="12"/>
        <rFont val="方正黑体_GBK"/>
        <charset val="134"/>
      </rPr>
      <t>2</t>
    </r>
    <r>
      <rPr>
        <sz val="12"/>
        <rFont val="方正黑体_GBK"/>
        <charset val="134"/>
      </rPr>
      <t>户贫困户发展畜牧养殖业，户均每年增收</t>
    </r>
    <r>
      <rPr>
        <sz val="12"/>
        <rFont val="方正黑体_GBK"/>
        <charset val="134"/>
      </rPr>
      <t>100</t>
    </r>
    <r>
      <rPr>
        <sz val="12"/>
        <rFont val="方正黑体_GBK"/>
        <charset val="134"/>
      </rPr>
      <t>元</t>
    </r>
  </si>
  <si>
    <t>红枣晾晒场</t>
  </si>
  <si>
    <t>阔什萨特玛乡苏尕克布拉克村</t>
  </si>
  <si>
    <t>新建红枣晾晒交易市场2000平方米（含围栏，防冲撞设施），每平方米200元，需要40万元；建设80平方米红枣检测室（铺设电地暖），需10万元；配备照明灯灯4盏（灯杆高8米，双太阳能板，80瓦光源，锂电池，基座长宽深不小于40×40×60），配套控制器，每盏4500元，需1.8万元。
项目建成后，资产归村集体所有，由村委会统一管理。</t>
  </si>
  <si>
    <r>
      <rPr>
        <sz val="12"/>
        <rFont val="方正黑体_GBK"/>
        <charset val="134"/>
      </rPr>
      <t>项目建成后归村集体所有，可提高红枣晾晒的的品质，红枣交易提供便利场所，使</t>
    </r>
    <r>
      <rPr>
        <sz val="12"/>
        <rFont val="方正黑体_GBK"/>
        <charset val="134"/>
      </rPr>
      <t>20</t>
    </r>
    <r>
      <rPr>
        <sz val="12"/>
        <rFont val="方正黑体_GBK"/>
        <charset val="134"/>
      </rPr>
      <t>户以上贫困户收益。</t>
    </r>
  </si>
  <si>
    <t>为苏尕克布拉克村修建1/2UD80防渗渠6公里（一组3.7公里、二组0.2公里、三组2.1公里），配套闸门及基础设施，每公里补助32万元，需要192万元；二组修建1/2UD120防渗渠1.1公里，配套闸门及基础设施，每公里补助40万元，需要44万元。
建设该项目，还需要规划设计等项目前期费5万元。项目建成后，资产归村集体所有，由村委会统一管理。</t>
  </si>
  <si>
    <r>
      <rPr>
        <sz val="12"/>
        <rFont val="方正黑体_GBK"/>
        <charset val="134"/>
      </rPr>
      <t>可带动解决</t>
    </r>
    <r>
      <rPr>
        <sz val="12"/>
        <rFont val="方正黑体_GBK"/>
        <charset val="134"/>
      </rPr>
      <t>13</t>
    </r>
    <r>
      <rPr>
        <sz val="12"/>
        <rFont val="方正黑体_GBK"/>
        <charset val="134"/>
      </rPr>
      <t>户以上农户农田灌溉设施，预计每亩农田预计增产增收</t>
    </r>
    <r>
      <rPr>
        <sz val="12"/>
        <rFont val="方正黑体_GBK"/>
        <charset val="134"/>
      </rPr>
      <t>80</t>
    </r>
    <r>
      <rPr>
        <sz val="12"/>
        <rFont val="方正黑体_GBK"/>
        <charset val="134"/>
      </rPr>
      <t>元以上。</t>
    </r>
  </si>
  <si>
    <t>为苏尕克布拉克村二组修建防渗渠2.9公里，底口1米，上开口3米，坡高1.5米。现浇混泥土，每公里补助110万元，需要319万元。
项目建成后，资产归村集体所有，由村委会统一管理。</t>
  </si>
  <si>
    <r>
      <rPr>
        <sz val="12"/>
        <rFont val="方正黑体_GBK"/>
        <charset val="134"/>
      </rPr>
      <t>可带动解决</t>
    </r>
    <r>
      <rPr>
        <sz val="12"/>
        <rFont val="方正黑体_GBK"/>
        <charset val="134"/>
      </rPr>
      <t>18</t>
    </r>
    <r>
      <rPr>
        <sz val="12"/>
        <rFont val="方正黑体_GBK"/>
        <charset val="134"/>
      </rPr>
      <t>户以上农户农田灌溉设施，预计每亩农田预计增产增收</t>
    </r>
    <r>
      <rPr>
        <sz val="12"/>
        <rFont val="方正黑体_GBK"/>
        <charset val="134"/>
      </rPr>
      <t>80</t>
    </r>
    <r>
      <rPr>
        <sz val="12"/>
        <rFont val="方正黑体_GBK"/>
        <charset val="134"/>
      </rPr>
      <t>元以上。</t>
    </r>
  </si>
  <si>
    <t>为完善配套乡域内农田水利建设，苏尕克布拉克村一期修建1/2UD60防渗渠6.4公里，配套闸门及基础设施，每公里补助28万元，需要179.2万元。规划设计等项目前期费用需要3万元。
项目建成后，资产归村集体所有，由村委会统一管理。</t>
  </si>
  <si>
    <t>保鲜库建设</t>
  </si>
  <si>
    <t>新建800平方米保鲜库，内外墙保暖隔热材料，室内地面硬化，每平方米2500元，需要200万；购买一套制冷设备并安装调试好，需要50万元。设计、测量等项目前期费需要5万元。出租给使用的企业或本地农户用于果蔬保鲜冷藏，收取的租金作为村集体经济收入，资产归村集体所有。</t>
  </si>
  <si>
    <t>阔什萨特玛乡苏尕克布拉克村、阿勒玛铁热木村、托盖苏拉克村</t>
  </si>
  <si>
    <t>一、在苏尕克布拉克村二组建设门面房600平米，门面10间，每平米1200元，需要72万元；
二、阿勒玛铁热木村村委会门口建设门面房200平米，门面4间，每平米1200元，需要24万元；
三、托盖苏拉克村村委会门口建设门面房200平米，门面4间，每平米1200元，需要24万元。
规划设计等项目前期费用需要3万元。
建成后资产归村集体所有，对外租赁，用于发展壮大村集体经济。</t>
  </si>
  <si>
    <t>项目建成后，通过出租的形式进行出租，通过收取租赁金的方式发展壮大村集体经济。</t>
  </si>
  <si>
    <t>排碱渠清理</t>
  </si>
  <si>
    <t>改扩建</t>
  </si>
  <si>
    <t>阔什萨特玛乡苏尕克布拉克村、托盖苏拉克村</t>
  </si>
  <si>
    <t>一、为改良贫困户土地，提高亩产收入，在苏尕克布拉克村一组新挖900米排碱渠，每公里8万元；配备0.8米口径的涵管16根，每根涵管380元。需要7.808万元。
二、为改良贫困户土地，托盖苏拉克村红枣晾晒场旁边排碱渠2公里需要清淤，每公里4万元，需要8万元。
建设该项目，还需要规划设计等项目前期费0.5万元，项目建成后，资产归村集体所有，由村委会组织管理和维护。</t>
  </si>
  <si>
    <r>
      <rPr>
        <sz val="12"/>
        <rFont val="方正黑体_GBK"/>
        <charset val="134"/>
      </rPr>
      <t>改良土地，降低盐碱化程度，增加农作物产量，每亩农田预计增产增收</t>
    </r>
    <r>
      <rPr>
        <sz val="12"/>
        <rFont val="方正黑体_GBK"/>
        <charset val="134"/>
      </rPr>
      <t>50</t>
    </r>
    <r>
      <rPr>
        <sz val="12"/>
        <rFont val="方正黑体_GBK"/>
        <charset val="134"/>
      </rPr>
      <t>元以上。</t>
    </r>
  </si>
  <si>
    <t>阔什萨特玛乡托盖苏拉克村</t>
  </si>
  <si>
    <t>为巩固发展畜牧养殖业，配套完善设施和条件，不断夯实发展基础。
一、托盖苏拉克村标准化养殖小区建设公共设施：
1.病羊隔离治疗区90㎡，每平米1300元，需要11.7万元；
2.装卸台一座（长3.6米、宽2.5米、高1.2米）0.5万元；
3.品种改良室70㎡，每平米1300元，需要9.1万元；
4.药浴池宽1米，长10米，深1.2米，需要3万元；
5.100立方的青贮窖，需要6座，4万元/座，需要资金24万元。
6.修建简易式铁栅栏围墙1600m，每米造价200元，需要32万。
7.出口大门17㎡，400元/㎡，需要0.68万元。
8.建设浅水井35眼（预计30米深，出水管直径30mm），并配水泵，每眼补助1500元，共计5.25万元；
实施该项目，需要项目前期费1.5万元。
项目建成后，资产归村集体所有，由村委会统一管理，为畜牧业发展奠定基础。</t>
  </si>
  <si>
    <r>
      <rPr>
        <sz val="12"/>
        <rFont val="方正黑体_GBK"/>
        <charset val="134"/>
      </rPr>
      <t>配齐配全标准化养殖小区公共基础设施，带动小区</t>
    </r>
    <r>
      <rPr>
        <sz val="12"/>
        <rFont val="方正黑体_GBK"/>
        <charset val="134"/>
      </rPr>
      <t>40</t>
    </r>
    <r>
      <rPr>
        <sz val="12"/>
        <rFont val="方正黑体_GBK"/>
        <charset val="134"/>
      </rPr>
      <t>户以上农户发展畜牧养殖产业，畜牧业增效、农民增收，为加快农区畜牧养殖业发展奠定基础。</t>
    </r>
  </si>
  <si>
    <t>村委会后面500米、三组70亩条田2公里、博湖移民点2公里、保鲜库门口1.5公里、提干里克500米，共计1/2UD60型6.5公里需要修建防渗渠，每公里28万元，共计需要130万元。
项目建成后，资产归村集体所有，由村委会组织管理和维护。</t>
  </si>
  <si>
    <r>
      <rPr>
        <sz val="12"/>
        <rFont val="方正黑体_GBK"/>
        <charset val="134"/>
      </rPr>
      <t>可带动解决</t>
    </r>
    <r>
      <rPr>
        <sz val="12"/>
        <rFont val="方正黑体_GBK"/>
        <charset val="134"/>
      </rPr>
      <t>30</t>
    </r>
    <r>
      <rPr>
        <sz val="12"/>
        <rFont val="方正黑体_GBK"/>
        <charset val="134"/>
      </rPr>
      <t>户以上农户农田灌溉设施，预计每亩农田预计增产增收</t>
    </r>
    <r>
      <rPr>
        <sz val="12"/>
        <rFont val="方正黑体_GBK"/>
        <charset val="134"/>
      </rPr>
      <t>80</t>
    </r>
    <r>
      <rPr>
        <sz val="12"/>
        <rFont val="方正黑体_GBK"/>
        <charset val="134"/>
      </rPr>
      <t>元以上。</t>
    </r>
  </si>
  <si>
    <t>阔什萨特玛乡托盖苏拉克村、阔什萨特玛村、阿勒玛铁热木村</t>
  </si>
  <si>
    <t>一、托盖苏拉克村养殖小区铺设2.5公里砂石路，路宽4.5米、铺垫砂石料厚0.3米，每公里15万元，需要37.5万元；
二、阔什萨特玛村养殖小区铺设1.5公里砂石路，路宽4.5米、铺垫砂石料厚0.3米，每公里15万元，需要22.5万元；
三、新建阿勒玛铁热木村养殖小区铺设砂石路3公里，路宽4.5米，铺垫砂石料厚0.3米，每公里15万元，需要45万元。
四、阔什萨特玛村养殖小区修建简易式铁栅栏围墙2750米，每米200元，需要55万元；
项目前期费需要3万元。
项目建成后，资产归村集体所有，由村委会统一管理，为畜牧业发展奠定基础。</t>
  </si>
  <si>
    <r>
      <rPr>
        <sz val="12"/>
        <rFont val="方正黑体_GBK"/>
        <charset val="134"/>
      </rPr>
      <t>配齐配全标准化养殖小区公共基础设施，带动小区</t>
    </r>
    <r>
      <rPr>
        <sz val="12"/>
        <rFont val="方正黑体_GBK"/>
        <charset val="134"/>
      </rPr>
      <t>110</t>
    </r>
    <r>
      <rPr>
        <sz val="12"/>
        <rFont val="方正黑体_GBK"/>
        <charset val="134"/>
      </rPr>
      <t>户以上农户发展畜牧养殖产业，畜牧业增效、农民增收，为加快农区畜牧养殖业发展奠定基础。</t>
    </r>
  </si>
  <si>
    <t>琼库勒乡墩买里村</t>
  </si>
  <si>
    <r>
      <rPr>
        <sz val="12"/>
        <rFont val="方正黑体_GBK"/>
        <charset val="134"/>
      </rPr>
      <t>新建</t>
    </r>
    <r>
      <rPr>
        <sz val="12"/>
        <rFont val="方正黑体_GBK"/>
        <charset val="134"/>
      </rPr>
      <t>1.1</t>
    </r>
    <r>
      <rPr>
        <sz val="12"/>
        <rFont val="方正黑体_GBK"/>
        <charset val="134"/>
      </rPr>
      <t>公里</t>
    </r>
    <r>
      <rPr>
        <sz val="12"/>
        <rFont val="方正黑体_GBK"/>
        <charset val="134"/>
      </rPr>
      <t>U</t>
    </r>
    <r>
      <rPr>
        <sz val="12"/>
        <rFont val="方正黑体_GBK"/>
        <charset val="134"/>
      </rPr>
      <t>型</t>
    </r>
    <r>
      <rPr>
        <sz val="12"/>
        <rFont val="方正黑体_GBK"/>
        <charset val="134"/>
      </rPr>
      <t>60</t>
    </r>
    <r>
      <rPr>
        <sz val="12"/>
        <rFont val="方正黑体_GBK"/>
        <charset val="134"/>
      </rPr>
      <t>板型防渗渠，流量每秒0.5立方米，每公里补助25万元，预计投资27.5万元；新建分（节）水闸21个，每个0.35万元，预计投资7.35万元。防渗渠建成后预计覆盖贫困户9户，灌溉耕地面积85亩，亩产可以提高5%，进一步增加贫困户农业生产收入。项目预计总投资34.85万元。</t>
    </r>
  </si>
  <si>
    <r>
      <rPr>
        <sz val="12"/>
        <rFont val="方正黑体_GBK"/>
        <charset val="134"/>
      </rPr>
      <t>预计覆盖贫困户</t>
    </r>
    <r>
      <rPr>
        <sz val="12"/>
        <rFont val="方正黑体_GBK"/>
        <charset val="134"/>
      </rPr>
      <t>9</t>
    </r>
    <r>
      <rPr>
        <sz val="12"/>
        <rFont val="方正黑体_GBK"/>
        <charset val="134"/>
      </rPr>
      <t>户，灌溉耕地面积</t>
    </r>
    <r>
      <rPr>
        <sz val="12"/>
        <rFont val="方正黑体_GBK"/>
        <charset val="134"/>
      </rPr>
      <t>85</t>
    </r>
    <r>
      <rPr>
        <sz val="12"/>
        <rFont val="方正黑体_GBK"/>
        <charset val="134"/>
      </rPr>
      <t>亩，亩产可以提高</t>
    </r>
    <r>
      <rPr>
        <sz val="12"/>
        <rFont val="方正黑体_GBK"/>
        <charset val="134"/>
      </rPr>
      <t>5%</t>
    </r>
    <r>
      <rPr>
        <sz val="12"/>
        <rFont val="方正黑体_GBK"/>
        <charset val="134"/>
      </rPr>
      <t>，进一步增加贫困户农业生产收入，可带动贫困户增收</t>
    </r>
    <r>
      <rPr>
        <sz val="12"/>
        <rFont val="方正黑体_GBK"/>
        <charset val="134"/>
      </rPr>
      <t>500</t>
    </r>
    <r>
      <rPr>
        <sz val="12"/>
        <rFont val="方正黑体_GBK"/>
        <charset val="134"/>
      </rPr>
      <t>元</t>
    </r>
  </si>
  <si>
    <r>
      <rPr>
        <sz val="12"/>
        <rFont val="方正黑体_GBK"/>
        <charset val="134"/>
      </rPr>
      <t>麦麦提敏</t>
    </r>
    <r>
      <rPr>
        <sz val="12"/>
        <rFont val="方正黑体_GBK"/>
        <charset val="134"/>
      </rPr>
      <t>·</t>
    </r>
    <r>
      <rPr>
        <sz val="12"/>
        <rFont val="方正黑体_GBK"/>
        <charset val="134"/>
      </rPr>
      <t>肉孜</t>
    </r>
  </si>
  <si>
    <r>
      <rPr>
        <sz val="12"/>
        <rFont val="宋体"/>
        <charset val="134"/>
      </rPr>
      <t>新建</t>
    </r>
    <r>
      <rPr>
        <sz val="12"/>
        <rFont val="Times New Roman"/>
        <charset val="134"/>
      </rPr>
      <t>3</t>
    </r>
    <r>
      <rPr>
        <sz val="12"/>
        <rFont val="宋体"/>
        <charset val="134"/>
      </rPr>
      <t>号养殖小区配套设施：</t>
    </r>
    <r>
      <rPr>
        <sz val="12"/>
        <rFont val="Times New Roman"/>
        <charset val="134"/>
      </rPr>
      <t>1</t>
    </r>
    <r>
      <rPr>
        <sz val="12"/>
        <rFont val="宋体"/>
        <charset val="134"/>
      </rPr>
      <t>、值班室</t>
    </r>
    <r>
      <rPr>
        <sz val="12"/>
        <rFont val="Times New Roman"/>
        <charset val="134"/>
      </rPr>
      <t>45</t>
    </r>
    <r>
      <rPr>
        <sz val="12"/>
        <rFont val="宋体"/>
        <charset val="134"/>
      </rPr>
      <t>平方米，每平方米</t>
    </r>
    <r>
      <rPr>
        <sz val="12"/>
        <rFont val="Times New Roman"/>
        <charset val="134"/>
      </rPr>
      <t>1650</t>
    </r>
    <r>
      <rPr>
        <sz val="12"/>
        <rFont val="宋体"/>
        <charset val="134"/>
      </rPr>
      <t>元，共</t>
    </r>
    <r>
      <rPr>
        <sz val="12"/>
        <rFont val="Times New Roman"/>
        <charset val="134"/>
      </rPr>
      <t>7.425</t>
    </r>
    <r>
      <rPr>
        <sz val="12"/>
        <rFont val="宋体"/>
        <charset val="134"/>
      </rPr>
      <t>万元；</t>
    </r>
    <r>
      <rPr>
        <sz val="12"/>
        <rFont val="Times New Roman"/>
        <charset val="134"/>
      </rPr>
      <t>2</t>
    </r>
    <r>
      <rPr>
        <sz val="12"/>
        <rFont val="宋体"/>
        <charset val="134"/>
      </rPr>
      <t>、技术服务室</t>
    </r>
    <r>
      <rPr>
        <sz val="12"/>
        <rFont val="Times New Roman"/>
        <charset val="134"/>
      </rPr>
      <t>85</t>
    </r>
    <r>
      <rPr>
        <sz val="12"/>
        <rFont val="宋体"/>
        <charset val="134"/>
      </rPr>
      <t>平方米，每平方米</t>
    </r>
    <r>
      <rPr>
        <sz val="12"/>
        <rFont val="Times New Roman"/>
        <charset val="134"/>
      </rPr>
      <t>1460</t>
    </r>
    <r>
      <rPr>
        <sz val="12"/>
        <rFont val="宋体"/>
        <charset val="134"/>
      </rPr>
      <t>元，补助资金</t>
    </r>
    <r>
      <rPr>
        <sz val="12"/>
        <rFont val="Times New Roman"/>
        <charset val="134"/>
      </rPr>
      <t>12.41</t>
    </r>
    <r>
      <rPr>
        <sz val="12"/>
        <rFont val="宋体"/>
        <charset val="134"/>
      </rPr>
      <t>万元；</t>
    </r>
    <r>
      <rPr>
        <sz val="12"/>
        <rFont val="Times New Roman"/>
        <charset val="134"/>
      </rPr>
      <t>3</t>
    </r>
    <r>
      <rPr>
        <sz val="12"/>
        <rFont val="宋体"/>
        <charset val="134"/>
      </rPr>
      <t>、草料棚</t>
    </r>
    <r>
      <rPr>
        <sz val="12"/>
        <rFont val="Times New Roman"/>
        <charset val="134"/>
      </rPr>
      <t>600</t>
    </r>
    <r>
      <rPr>
        <sz val="12"/>
        <rFont val="宋体"/>
        <charset val="134"/>
      </rPr>
      <t>平方米（每间</t>
    </r>
    <r>
      <rPr>
        <sz val="12"/>
        <rFont val="Times New Roman"/>
        <charset val="134"/>
      </rPr>
      <t>10</t>
    </r>
    <r>
      <rPr>
        <sz val="12"/>
        <rFont val="宋体"/>
        <charset val="134"/>
      </rPr>
      <t>平方米，共</t>
    </r>
    <r>
      <rPr>
        <sz val="12"/>
        <rFont val="Times New Roman"/>
        <charset val="134"/>
      </rPr>
      <t>60</t>
    </r>
    <r>
      <rPr>
        <sz val="12"/>
        <rFont val="宋体"/>
        <charset val="134"/>
      </rPr>
      <t>间），每平方米</t>
    </r>
    <r>
      <rPr>
        <sz val="12"/>
        <rFont val="Times New Roman"/>
        <charset val="134"/>
      </rPr>
      <t>380</t>
    </r>
    <r>
      <rPr>
        <sz val="12"/>
        <rFont val="宋体"/>
        <charset val="134"/>
      </rPr>
      <t>元，补助资金</t>
    </r>
    <r>
      <rPr>
        <sz val="12"/>
        <rFont val="Times New Roman"/>
        <charset val="134"/>
      </rPr>
      <t>22.8</t>
    </r>
    <r>
      <rPr>
        <sz val="12"/>
        <rFont val="宋体"/>
        <charset val="134"/>
      </rPr>
      <t>万元；</t>
    </r>
    <r>
      <rPr>
        <sz val="12"/>
        <rFont val="Times New Roman"/>
        <charset val="134"/>
      </rPr>
      <t>4</t>
    </r>
    <r>
      <rPr>
        <sz val="12"/>
        <rFont val="宋体"/>
        <charset val="134"/>
      </rPr>
      <t>、青储窖</t>
    </r>
    <r>
      <rPr>
        <sz val="12"/>
        <rFont val="Times New Roman"/>
        <charset val="134"/>
      </rPr>
      <t>5</t>
    </r>
    <r>
      <rPr>
        <sz val="12"/>
        <rFont val="宋体"/>
        <charset val="134"/>
      </rPr>
      <t>座，每座</t>
    </r>
    <r>
      <rPr>
        <sz val="12"/>
        <rFont val="Times New Roman"/>
        <charset val="134"/>
      </rPr>
      <t>60</t>
    </r>
    <r>
      <rPr>
        <sz val="12"/>
        <rFont val="宋体"/>
        <charset val="134"/>
      </rPr>
      <t>立方米，每立方米</t>
    </r>
    <r>
      <rPr>
        <sz val="12"/>
        <rFont val="Times New Roman"/>
        <charset val="134"/>
      </rPr>
      <t>250</t>
    </r>
    <r>
      <rPr>
        <sz val="12"/>
        <rFont val="宋体"/>
        <charset val="134"/>
      </rPr>
      <t>元，每座</t>
    </r>
    <r>
      <rPr>
        <sz val="12"/>
        <rFont val="Times New Roman"/>
        <charset val="134"/>
      </rPr>
      <t>1.5</t>
    </r>
    <r>
      <rPr>
        <sz val="12"/>
        <rFont val="宋体"/>
        <charset val="134"/>
      </rPr>
      <t>万元，共</t>
    </r>
    <r>
      <rPr>
        <sz val="12"/>
        <rFont val="Times New Roman"/>
        <charset val="134"/>
      </rPr>
      <t>7.5</t>
    </r>
    <r>
      <rPr>
        <sz val="12"/>
        <rFont val="宋体"/>
        <charset val="134"/>
      </rPr>
      <t>万元；</t>
    </r>
    <r>
      <rPr>
        <sz val="12"/>
        <rFont val="Times New Roman"/>
        <charset val="134"/>
      </rPr>
      <t>5</t>
    </r>
    <r>
      <rPr>
        <sz val="12"/>
        <rFont val="宋体"/>
        <charset val="134"/>
      </rPr>
      <t>、药浴池：建筑面积为</t>
    </r>
    <r>
      <rPr>
        <sz val="12"/>
        <rFont val="Times New Roman"/>
        <charset val="134"/>
      </rPr>
      <t>35</t>
    </r>
    <r>
      <rPr>
        <sz val="12"/>
        <rFont val="宋体"/>
        <charset val="134"/>
      </rPr>
      <t>平米，造价</t>
    </r>
    <r>
      <rPr>
        <sz val="12"/>
        <rFont val="Times New Roman"/>
        <charset val="134"/>
      </rPr>
      <t>630</t>
    </r>
    <r>
      <rPr>
        <sz val="12"/>
        <rFont val="宋体"/>
        <charset val="134"/>
      </rPr>
      <t>元</t>
    </r>
    <r>
      <rPr>
        <sz val="12"/>
        <rFont val="Times New Roman"/>
        <charset val="134"/>
      </rPr>
      <t>/</t>
    </r>
    <r>
      <rPr>
        <sz val="12"/>
        <rFont val="宋体"/>
        <charset val="134"/>
      </rPr>
      <t>平米，需要</t>
    </r>
    <r>
      <rPr>
        <sz val="12"/>
        <rFont val="Times New Roman"/>
        <charset val="134"/>
      </rPr>
      <t>2.205</t>
    </r>
    <r>
      <rPr>
        <sz val="12"/>
        <rFont val="宋体"/>
        <charset val="134"/>
      </rPr>
      <t>万元；</t>
    </r>
    <r>
      <rPr>
        <sz val="12"/>
        <rFont val="Times New Roman"/>
        <charset val="134"/>
      </rPr>
      <t>6</t>
    </r>
    <r>
      <rPr>
        <sz val="12"/>
        <rFont val="宋体"/>
        <charset val="134"/>
      </rPr>
      <t>、新建消毒池</t>
    </r>
    <r>
      <rPr>
        <sz val="12"/>
        <rFont val="Times New Roman"/>
        <charset val="134"/>
      </rPr>
      <t>30</t>
    </r>
    <r>
      <rPr>
        <sz val="12"/>
        <rFont val="宋体"/>
        <charset val="134"/>
      </rPr>
      <t>平米，</t>
    </r>
    <r>
      <rPr>
        <sz val="12"/>
        <rFont val="Times New Roman"/>
        <charset val="134"/>
      </rPr>
      <t>185</t>
    </r>
    <r>
      <rPr>
        <sz val="12"/>
        <rFont val="宋体"/>
        <charset val="134"/>
      </rPr>
      <t>元</t>
    </r>
    <r>
      <rPr>
        <sz val="12"/>
        <rFont val="Times New Roman"/>
        <charset val="134"/>
      </rPr>
      <t>/</t>
    </r>
    <r>
      <rPr>
        <sz val="12"/>
        <rFont val="宋体"/>
        <charset val="134"/>
      </rPr>
      <t>平米，需要</t>
    </r>
    <r>
      <rPr>
        <sz val="12"/>
        <rFont val="Times New Roman"/>
        <charset val="134"/>
      </rPr>
      <t>0.555</t>
    </r>
    <r>
      <rPr>
        <sz val="12"/>
        <rFont val="宋体"/>
        <charset val="134"/>
      </rPr>
      <t>万元；7、大门(8米*4米）需要0.85万元；8、粪便堆场地800平方米，每平方米200元，合计16万元；9、肉羊装卸台6平方米，每平方米200元，合计0.12万元；10、粉碎间350平米，每平米1100元，需要38.5万元；11、储料间300平米，每平米1000元，需要30万元；12.病羊隔离治疗区100㎡（病羊治疗室60㎡，无害化处理室40㎡），每平米1300元，需要13万元；13.品种改良室74㎡，每平米1300元，需要9.62万元；14、围栏1300米，每米200元，共计26万元。共扶持5户贫困户，可带动一般农户</t>
    </r>
    <r>
      <rPr>
        <sz val="12"/>
        <rFont val="Times New Roman"/>
        <charset val="134"/>
      </rPr>
      <t>100</t>
    </r>
    <r>
      <rPr>
        <sz val="12"/>
        <rFont val="宋体"/>
        <charset val="134"/>
      </rPr>
      <t>户发展畜牧业，实施人畜分离工程，建设标准化养殖小区，项目总投资186.985万元。</t>
    </r>
  </si>
  <si>
    <r>
      <rPr>
        <sz val="12"/>
        <rFont val="方正黑体_GBK"/>
        <charset val="134"/>
      </rPr>
      <t>通过发展畜牧业，进一步巩固提升贫困户收入，从而带动全乡农户发展畜牧养殖业，改变乡域人多地少短板。可带动</t>
    </r>
    <r>
      <rPr>
        <sz val="12"/>
        <rFont val="方正黑体_GBK"/>
        <charset val="134"/>
      </rPr>
      <t>100</t>
    </r>
    <r>
      <rPr>
        <sz val="12"/>
        <rFont val="方正黑体_GBK"/>
        <charset val="134"/>
      </rPr>
      <t>户一般户增收</t>
    </r>
    <r>
      <rPr>
        <sz val="12"/>
        <rFont val="方正黑体_GBK"/>
        <charset val="134"/>
      </rPr>
      <t>1000</t>
    </r>
    <r>
      <rPr>
        <sz val="12"/>
        <rFont val="方正黑体_GBK"/>
        <charset val="134"/>
      </rPr>
      <t>元。</t>
    </r>
  </si>
  <si>
    <r>
      <rPr>
        <sz val="12"/>
        <rFont val="宋体"/>
        <charset val="134"/>
      </rPr>
      <t>新建</t>
    </r>
    <r>
      <rPr>
        <sz val="12"/>
        <rFont val="Times New Roman"/>
        <charset val="134"/>
      </rPr>
      <t>3</t>
    </r>
    <r>
      <rPr>
        <sz val="12"/>
        <rFont val="宋体"/>
        <charset val="134"/>
      </rPr>
      <t>号养殖小区配套设施：按照标准化养殖小区</t>
    </r>
    <r>
      <rPr>
        <sz val="12"/>
        <rFont val="Times New Roman"/>
        <charset val="134"/>
      </rPr>
      <t>“</t>
    </r>
    <r>
      <rPr>
        <sz val="12"/>
        <rFont val="宋体"/>
        <charset val="134"/>
      </rPr>
      <t>四通一平</t>
    </r>
    <r>
      <rPr>
        <sz val="12"/>
        <rFont val="Times New Roman"/>
        <charset val="134"/>
      </rPr>
      <t>”</t>
    </r>
    <r>
      <rPr>
        <sz val="12"/>
        <rFont val="宋体"/>
        <charset val="134"/>
      </rPr>
      <t>建设标准，</t>
    </r>
    <r>
      <rPr>
        <sz val="12"/>
        <rFont val="Times New Roman"/>
        <charset val="134"/>
      </rPr>
      <t>1</t>
    </r>
    <r>
      <rPr>
        <sz val="12"/>
        <rFont val="宋体"/>
        <charset val="134"/>
      </rPr>
      <t>、小区内土地平整，需要</t>
    </r>
    <r>
      <rPr>
        <sz val="12"/>
        <rFont val="Times New Roman"/>
        <charset val="134"/>
      </rPr>
      <t>15</t>
    </r>
    <r>
      <rPr>
        <sz val="12"/>
        <rFont val="宋体"/>
        <charset val="134"/>
      </rPr>
      <t>万元。</t>
    </r>
    <r>
      <rPr>
        <sz val="12"/>
        <rFont val="Times New Roman"/>
        <charset val="134"/>
      </rPr>
      <t>2</t>
    </r>
    <r>
      <rPr>
        <sz val="12"/>
        <rFont val="宋体"/>
        <charset val="134"/>
      </rPr>
      <t>、新建小区内砂石道路</t>
    </r>
    <r>
      <rPr>
        <sz val="12"/>
        <rFont val="Times New Roman"/>
        <charset val="134"/>
      </rPr>
      <t>1.1</t>
    </r>
    <r>
      <rPr>
        <sz val="12"/>
        <rFont val="宋体"/>
        <charset val="134"/>
      </rPr>
      <t>公里，铺垫</t>
    </r>
    <r>
      <rPr>
        <sz val="12"/>
        <rFont val="Times New Roman"/>
        <charset val="134"/>
      </rPr>
      <t>30</t>
    </r>
    <r>
      <rPr>
        <sz val="12"/>
        <rFont val="宋体"/>
        <charset val="134"/>
      </rPr>
      <t>厘米戈壁料，</t>
    </r>
    <r>
      <rPr>
        <sz val="12"/>
        <rFont val="Times New Roman"/>
        <charset val="134"/>
      </rPr>
      <t>6</t>
    </r>
    <r>
      <rPr>
        <sz val="12"/>
        <rFont val="宋体"/>
        <charset val="134"/>
      </rPr>
      <t>米宽柏油路，每公里造价</t>
    </r>
    <r>
      <rPr>
        <sz val="12"/>
        <rFont val="Times New Roman"/>
        <charset val="134"/>
      </rPr>
      <t>15</t>
    </r>
    <r>
      <rPr>
        <sz val="12"/>
        <rFont val="宋体"/>
        <charset val="134"/>
      </rPr>
      <t>万元，需要</t>
    </r>
    <r>
      <rPr>
        <sz val="12"/>
        <rFont val="Times New Roman"/>
        <charset val="134"/>
      </rPr>
      <t>16.5</t>
    </r>
    <r>
      <rPr>
        <sz val="12"/>
        <rFont val="宋体"/>
        <charset val="134"/>
      </rPr>
      <t>万元。</t>
    </r>
    <r>
      <rPr>
        <sz val="12"/>
        <rFont val="Times New Roman"/>
        <charset val="134"/>
      </rPr>
      <t>3</t>
    </r>
    <r>
      <rPr>
        <sz val="12"/>
        <rFont val="宋体"/>
        <charset val="134"/>
      </rPr>
      <t>、与附近砂石料场机井共享地下水作为牲畜饮用水，铺设管网</t>
    </r>
    <r>
      <rPr>
        <sz val="12"/>
        <rFont val="Times New Roman"/>
        <charset val="134"/>
      </rPr>
      <t>1.8</t>
    </r>
    <r>
      <rPr>
        <sz val="12"/>
        <rFont val="宋体"/>
        <charset val="134"/>
      </rPr>
      <t>公里，每公里</t>
    </r>
    <r>
      <rPr>
        <sz val="12"/>
        <rFont val="Times New Roman"/>
        <charset val="134"/>
      </rPr>
      <t>15</t>
    </r>
    <r>
      <rPr>
        <sz val="12"/>
        <rFont val="宋体"/>
        <charset val="134"/>
      </rPr>
      <t>万元，需要</t>
    </r>
    <r>
      <rPr>
        <sz val="12"/>
        <rFont val="Times New Roman"/>
        <charset val="134"/>
      </rPr>
      <t>27</t>
    </r>
    <r>
      <rPr>
        <sz val="12"/>
        <rFont val="宋体"/>
        <charset val="134"/>
      </rPr>
      <t>万元。</t>
    </r>
    <r>
      <rPr>
        <sz val="12"/>
        <rFont val="Times New Roman"/>
        <charset val="134"/>
      </rPr>
      <t>4</t>
    </r>
    <r>
      <rPr>
        <sz val="12"/>
        <rFont val="宋体"/>
        <charset val="134"/>
      </rPr>
      <t>、配套二项照明及三项动力电设施设备，需要</t>
    </r>
    <r>
      <rPr>
        <sz val="12"/>
        <rFont val="Times New Roman"/>
        <charset val="134"/>
      </rPr>
      <t>30</t>
    </r>
    <r>
      <rPr>
        <sz val="12"/>
        <rFont val="宋体"/>
        <charset val="134"/>
      </rPr>
      <t>万元。</t>
    </r>
    <r>
      <rPr>
        <sz val="12"/>
        <rFont val="Times New Roman"/>
        <charset val="134"/>
      </rPr>
      <t>5</t>
    </r>
    <r>
      <rPr>
        <sz val="12"/>
        <rFont val="宋体"/>
        <charset val="134"/>
      </rPr>
      <t>、新建太阳能路灯</t>
    </r>
    <r>
      <rPr>
        <sz val="12"/>
        <rFont val="Times New Roman"/>
        <charset val="134"/>
      </rPr>
      <t>28</t>
    </r>
    <r>
      <rPr>
        <sz val="12"/>
        <rFont val="宋体"/>
        <charset val="134"/>
      </rPr>
      <t>盏，太阳能路灯杆高</t>
    </r>
    <r>
      <rPr>
        <sz val="12"/>
        <rFont val="Times New Roman"/>
        <charset val="134"/>
      </rPr>
      <t>8</t>
    </r>
    <r>
      <rPr>
        <sz val="12"/>
        <rFont val="宋体"/>
        <charset val="134"/>
      </rPr>
      <t>米，</t>
    </r>
    <r>
      <rPr>
        <sz val="12"/>
        <rFont val="Times New Roman"/>
        <charset val="134"/>
      </rPr>
      <t>60</t>
    </r>
    <r>
      <rPr>
        <sz val="12"/>
        <rFont val="宋体"/>
        <charset val="134"/>
      </rPr>
      <t>瓦光源，锂电池，基座长宽深不小于</t>
    </r>
    <r>
      <rPr>
        <sz val="12"/>
        <rFont val="Times New Roman"/>
        <charset val="134"/>
      </rPr>
      <t>40X40X80</t>
    </r>
    <r>
      <rPr>
        <sz val="12"/>
        <rFont val="宋体"/>
        <charset val="134"/>
      </rPr>
      <t>，配套控制器，每套太阳能路灯补助</t>
    </r>
    <r>
      <rPr>
        <sz val="12"/>
        <rFont val="Times New Roman"/>
        <charset val="134"/>
      </rPr>
      <t>4500</t>
    </r>
    <r>
      <rPr>
        <sz val="12"/>
        <rFont val="宋体"/>
        <charset val="134"/>
      </rPr>
      <t>元，预计投资</t>
    </r>
    <r>
      <rPr>
        <sz val="12"/>
        <rFont val="Times New Roman"/>
        <charset val="134"/>
      </rPr>
      <t>12.6</t>
    </r>
    <r>
      <rPr>
        <sz val="12"/>
        <rFont val="宋体"/>
        <charset val="134"/>
      </rPr>
      <t>万元。共扶持</t>
    </r>
    <r>
      <rPr>
        <sz val="12"/>
        <rFont val="Times New Roman"/>
        <charset val="134"/>
      </rPr>
      <t>5</t>
    </r>
    <r>
      <rPr>
        <sz val="12"/>
        <rFont val="宋体"/>
        <charset val="134"/>
      </rPr>
      <t>户贫困户，可带动一般农户</t>
    </r>
    <r>
      <rPr>
        <sz val="12"/>
        <rFont val="Times New Roman"/>
        <charset val="134"/>
      </rPr>
      <t>100</t>
    </r>
    <r>
      <rPr>
        <sz val="12"/>
        <rFont val="宋体"/>
        <charset val="134"/>
      </rPr>
      <t>户发展畜牧业，实施人畜分离工程，项目总投资实际101.1万元。标准化养殖小区配套设施归村委会统一管理和维护，可使贫困户增收</t>
    </r>
    <r>
      <rPr>
        <sz val="12"/>
        <rFont val="Times New Roman"/>
        <charset val="134"/>
      </rPr>
      <t>1000</t>
    </r>
    <r>
      <rPr>
        <sz val="12"/>
        <rFont val="宋体"/>
        <charset val="134"/>
      </rPr>
      <t>元。</t>
    </r>
  </si>
  <si>
    <t>琼库勒乡克亚克勒克村</t>
  </si>
  <si>
    <r>
      <rPr>
        <sz val="12"/>
        <rFont val="方正黑体_GBK"/>
        <charset val="134"/>
      </rPr>
      <t>为方便贫困户红枣晾晒、筛选、交易，且夏天可以作为该村夜市让贫困户增收；计划在克亚克勒克村四组新建红枣晾晒场一处，长</t>
    </r>
    <r>
      <rPr>
        <sz val="12"/>
        <rFont val="方正黑体_GBK"/>
        <charset val="134"/>
      </rPr>
      <t>72</t>
    </r>
    <r>
      <rPr>
        <sz val="12"/>
        <rFont val="方正黑体_GBK"/>
        <charset val="134"/>
      </rPr>
      <t>米，宽</t>
    </r>
    <r>
      <rPr>
        <sz val="12"/>
        <rFont val="方正黑体_GBK"/>
        <charset val="134"/>
      </rPr>
      <t>50</t>
    </r>
    <r>
      <rPr>
        <sz val="12"/>
        <rFont val="方正黑体_GBK"/>
        <charset val="134"/>
      </rPr>
      <t>米，面积</t>
    </r>
    <r>
      <rPr>
        <sz val="12"/>
        <rFont val="方正黑体_GBK"/>
        <charset val="134"/>
      </rPr>
      <t>3600</t>
    </r>
    <r>
      <rPr>
        <sz val="12"/>
        <rFont val="方正黑体_GBK"/>
        <charset val="134"/>
      </rPr>
      <t>平方米，扶持</t>
    </r>
    <r>
      <rPr>
        <sz val="12"/>
        <rFont val="方正黑体_GBK"/>
        <charset val="134"/>
      </rPr>
      <t>6</t>
    </r>
    <r>
      <rPr>
        <sz val="12"/>
        <rFont val="方正黑体_GBK"/>
        <charset val="134"/>
      </rPr>
      <t>户贫困户。采取砂石料垫层</t>
    </r>
    <r>
      <rPr>
        <sz val="12"/>
        <rFont val="方正黑体_GBK"/>
        <charset val="134"/>
      </rPr>
      <t>30cm</t>
    </r>
    <r>
      <rPr>
        <sz val="12"/>
        <rFont val="方正黑体_GBK"/>
        <charset val="134"/>
      </rPr>
      <t>，需要</t>
    </r>
    <r>
      <rPr>
        <sz val="12"/>
        <rFont val="方正黑体_GBK"/>
        <charset val="134"/>
      </rPr>
      <t>240</t>
    </r>
    <r>
      <rPr>
        <sz val="12"/>
        <rFont val="方正黑体_GBK"/>
        <charset val="134"/>
      </rPr>
      <t>车，每车</t>
    </r>
    <r>
      <rPr>
        <sz val="12"/>
        <rFont val="方正黑体_GBK"/>
        <charset val="134"/>
      </rPr>
      <t>200</t>
    </r>
    <r>
      <rPr>
        <sz val="12"/>
        <rFont val="方正黑体_GBK"/>
        <charset val="134"/>
      </rPr>
      <t>元，共</t>
    </r>
    <r>
      <rPr>
        <sz val="12"/>
        <rFont val="方正黑体_GBK"/>
        <charset val="134"/>
      </rPr>
      <t>4.8</t>
    </r>
    <r>
      <rPr>
        <sz val="12"/>
        <rFont val="方正黑体_GBK"/>
        <charset val="134"/>
      </rPr>
      <t>万元。混凝土</t>
    </r>
    <r>
      <rPr>
        <sz val="12"/>
        <rFont val="方正黑体_GBK"/>
        <charset val="134"/>
      </rPr>
      <t>15cm</t>
    </r>
    <r>
      <rPr>
        <sz val="12"/>
        <rFont val="方正黑体_GBK"/>
        <charset val="134"/>
      </rPr>
      <t>，</t>
    </r>
    <r>
      <rPr>
        <sz val="12"/>
        <rFont val="方正黑体_GBK"/>
        <charset val="134"/>
      </rPr>
      <t>150</t>
    </r>
    <r>
      <rPr>
        <sz val="12"/>
        <rFont val="方正黑体_GBK"/>
        <charset val="134"/>
      </rPr>
      <t>元</t>
    </r>
    <r>
      <rPr>
        <sz val="12"/>
        <rFont val="方正黑体_GBK"/>
        <charset val="134"/>
      </rPr>
      <t>/</t>
    </r>
    <r>
      <rPr>
        <sz val="12"/>
        <rFont val="方正黑体_GBK"/>
        <charset val="134"/>
      </rPr>
      <t>平方米，共</t>
    </r>
    <r>
      <rPr>
        <sz val="12"/>
        <rFont val="方正黑体_GBK"/>
        <charset val="134"/>
      </rPr>
      <t>54</t>
    </r>
    <r>
      <rPr>
        <sz val="12"/>
        <rFont val="方正黑体_GBK"/>
        <charset val="134"/>
      </rPr>
      <t>万元。四周新建铁丝网围栏，周长</t>
    </r>
    <r>
      <rPr>
        <sz val="12"/>
        <rFont val="方正黑体_GBK"/>
        <charset val="134"/>
      </rPr>
      <t>244</t>
    </r>
    <r>
      <rPr>
        <sz val="12"/>
        <rFont val="方正黑体_GBK"/>
        <charset val="134"/>
      </rPr>
      <t>米，</t>
    </r>
    <r>
      <rPr>
        <sz val="12"/>
        <rFont val="方正黑体_GBK"/>
        <charset val="134"/>
      </rPr>
      <t>200</t>
    </r>
    <r>
      <rPr>
        <sz val="12"/>
        <rFont val="方正黑体_GBK"/>
        <charset val="134"/>
      </rPr>
      <t>元</t>
    </r>
    <r>
      <rPr>
        <sz val="12"/>
        <rFont val="方正黑体_GBK"/>
        <charset val="134"/>
      </rPr>
      <t>/</t>
    </r>
    <r>
      <rPr>
        <sz val="12"/>
        <rFont val="方正黑体_GBK"/>
        <charset val="134"/>
      </rPr>
      <t>米，共</t>
    </r>
    <r>
      <rPr>
        <sz val="12"/>
        <rFont val="方正黑体_GBK"/>
        <charset val="134"/>
      </rPr>
      <t>4.88</t>
    </r>
    <r>
      <rPr>
        <sz val="12"/>
        <rFont val="方正黑体_GBK"/>
        <charset val="134"/>
      </rPr>
      <t>万元。配套太阳能路灯</t>
    </r>
    <r>
      <rPr>
        <sz val="12"/>
        <rFont val="方正黑体_GBK"/>
        <charset val="134"/>
      </rPr>
      <t>7</t>
    </r>
    <r>
      <rPr>
        <sz val="12"/>
        <rFont val="方正黑体_GBK"/>
        <charset val="134"/>
      </rPr>
      <t>盏，太阳能路灯杆高</t>
    </r>
    <r>
      <rPr>
        <sz val="12"/>
        <rFont val="方正黑体_GBK"/>
        <charset val="134"/>
      </rPr>
      <t>8</t>
    </r>
    <r>
      <rPr>
        <sz val="12"/>
        <rFont val="方正黑体_GBK"/>
        <charset val="134"/>
      </rPr>
      <t>米，</t>
    </r>
    <r>
      <rPr>
        <sz val="12"/>
        <rFont val="方正黑体_GBK"/>
        <charset val="134"/>
      </rPr>
      <t>60</t>
    </r>
    <r>
      <rPr>
        <sz val="12"/>
        <rFont val="方正黑体_GBK"/>
        <charset val="134"/>
      </rPr>
      <t>瓦光源，锂电池，基座长宽深不小于</t>
    </r>
    <r>
      <rPr>
        <sz val="12"/>
        <rFont val="方正黑体_GBK"/>
        <charset val="134"/>
      </rPr>
      <t>40X40X80</t>
    </r>
    <r>
      <rPr>
        <sz val="12"/>
        <rFont val="方正黑体_GBK"/>
        <charset val="134"/>
      </rPr>
      <t>，配套控制器，每套太阳能路灯补助</t>
    </r>
    <r>
      <rPr>
        <sz val="12"/>
        <rFont val="方正黑体_GBK"/>
        <charset val="134"/>
      </rPr>
      <t>4500</t>
    </r>
    <r>
      <rPr>
        <sz val="12"/>
        <rFont val="方正黑体_GBK"/>
        <charset val="134"/>
      </rPr>
      <t>元，预计投资</t>
    </r>
    <r>
      <rPr>
        <sz val="12"/>
        <rFont val="方正黑体_GBK"/>
        <charset val="134"/>
      </rPr>
      <t>3.15</t>
    </r>
    <r>
      <rPr>
        <sz val="12"/>
        <rFont val="方正黑体_GBK"/>
        <charset val="134"/>
      </rPr>
      <t>万元。扶贫贫困户</t>
    </r>
    <r>
      <rPr>
        <sz val="12"/>
        <rFont val="方正黑体_GBK"/>
        <charset val="134"/>
      </rPr>
      <t>6</t>
    </r>
    <r>
      <rPr>
        <sz val="12"/>
        <rFont val="方正黑体_GBK"/>
        <charset val="134"/>
      </rPr>
      <t>户，投资</t>
    </r>
    <r>
      <rPr>
        <sz val="12"/>
        <rFont val="方正黑体_GBK"/>
        <charset val="134"/>
      </rPr>
      <t>66.83</t>
    </r>
    <r>
      <rPr>
        <sz val="12"/>
        <rFont val="方正黑体_GBK"/>
        <charset val="134"/>
      </rPr>
      <t>万元。项目建成后，资产归村委会统一管理，贫困户红枣户均可以增收</t>
    </r>
    <r>
      <rPr>
        <sz val="12"/>
        <rFont val="方正黑体_GBK"/>
        <charset val="134"/>
      </rPr>
      <t>1000</t>
    </r>
    <r>
      <rPr>
        <sz val="12"/>
        <rFont val="方正黑体_GBK"/>
        <charset val="134"/>
      </rPr>
      <t>元。</t>
    </r>
  </si>
  <si>
    <r>
      <rPr>
        <sz val="12"/>
        <rFont val="方正黑体_GBK"/>
        <charset val="134"/>
      </rPr>
      <t>方便贫困户红枣晾晒、筛选、交易，资产归村委会统一管理，可带动</t>
    </r>
    <r>
      <rPr>
        <sz val="12"/>
        <rFont val="方正黑体_GBK"/>
        <charset val="134"/>
      </rPr>
      <t>6</t>
    </r>
    <r>
      <rPr>
        <sz val="12"/>
        <rFont val="方正黑体_GBK"/>
        <charset val="134"/>
      </rPr>
      <t>户贫困户红枣户增收</t>
    </r>
    <r>
      <rPr>
        <sz val="12"/>
        <rFont val="方正黑体_GBK"/>
        <charset val="134"/>
      </rPr>
      <t>1000</t>
    </r>
    <r>
      <rPr>
        <sz val="12"/>
        <rFont val="方正黑体_GBK"/>
        <charset val="134"/>
      </rPr>
      <t>元。</t>
    </r>
  </si>
  <si>
    <t>琼库勒乡欧吐拉艾日克村</t>
  </si>
  <si>
    <r>
      <rPr>
        <sz val="12"/>
        <rFont val="方正黑体_GBK"/>
        <charset val="134"/>
      </rPr>
      <t>新建</t>
    </r>
    <r>
      <rPr>
        <sz val="12"/>
        <rFont val="方正黑体_GBK"/>
        <charset val="134"/>
      </rPr>
      <t>1</t>
    </r>
    <r>
      <rPr>
        <sz val="12"/>
        <rFont val="方正黑体_GBK"/>
        <charset val="134"/>
      </rPr>
      <t>公里</t>
    </r>
    <r>
      <rPr>
        <sz val="12"/>
        <rFont val="方正黑体_GBK"/>
        <charset val="134"/>
      </rPr>
      <t>U</t>
    </r>
    <r>
      <rPr>
        <sz val="12"/>
        <rFont val="方正黑体_GBK"/>
        <charset val="134"/>
      </rPr>
      <t>型</t>
    </r>
    <r>
      <rPr>
        <sz val="12"/>
        <rFont val="方正黑体_GBK"/>
        <charset val="134"/>
      </rPr>
      <t>60</t>
    </r>
    <r>
      <rPr>
        <sz val="12"/>
        <rFont val="方正黑体_GBK"/>
        <charset val="134"/>
      </rPr>
      <t>板型防渗渠，流量每秒</t>
    </r>
    <r>
      <rPr>
        <sz val="12"/>
        <rFont val="方正黑体_GBK"/>
        <charset val="134"/>
      </rPr>
      <t>0.5</t>
    </r>
    <r>
      <rPr>
        <sz val="12"/>
        <rFont val="方正黑体_GBK"/>
        <charset val="134"/>
      </rPr>
      <t>立方米，每公里补助25万元，预计投资25万元；新建分水闸</t>
    </r>
    <r>
      <rPr>
        <sz val="12"/>
        <rFont val="方正黑体_GBK"/>
        <charset val="134"/>
      </rPr>
      <t>11</t>
    </r>
    <r>
      <rPr>
        <sz val="12"/>
        <rFont val="方正黑体_GBK"/>
        <charset val="134"/>
      </rPr>
      <t>个，每个</t>
    </r>
    <r>
      <rPr>
        <sz val="12"/>
        <rFont val="方正黑体_GBK"/>
        <charset val="134"/>
      </rPr>
      <t>0.35</t>
    </r>
    <r>
      <rPr>
        <sz val="12"/>
        <rFont val="方正黑体_GBK"/>
        <charset val="134"/>
      </rPr>
      <t>万元，预计投资</t>
    </r>
    <r>
      <rPr>
        <sz val="12"/>
        <rFont val="方正黑体_GBK"/>
        <charset val="134"/>
      </rPr>
      <t>3.85</t>
    </r>
    <r>
      <rPr>
        <sz val="12"/>
        <rFont val="方正黑体_GBK"/>
        <charset val="134"/>
      </rPr>
      <t>万元。防渗渠建成后预计覆盖贫困户</t>
    </r>
    <r>
      <rPr>
        <sz val="12"/>
        <rFont val="方正黑体_GBK"/>
        <charset val="134"/>
      </rPr>
      <t>50</t>
    </r>
    <r>
      <rPr>
        <sz val="12"/>
        <rFont val="方正黑体_GBK"/>
        <charset val="134"/>
      </rPr>
      <t>户，灌溉耕地面积</t>
    </r>
    <r>
      <rPr>
        <sz val="12"/>
        <rFont val="方正黑体_GBK"/>
        <charset val="134"/>
      </rPr>
      <t>1500</t>
    </r>
    <r>
      <rPr>
        <sz val="12"/>
        <rFont val="方正黑体_GBK"/>
        <charset val="134"/>
      </rPr>
      <t>亩，亩产可以提高</t>
    </r>
    <r>
      <rPr>
        <sz val="12"/>
        <rFont val="方正黑体_GBK"/>
        <charset val="134"/>
      </rPr>
      <t>5%</t>
    </r>
    <r>
      <rPr>
        <sz val="12"/>
        <rFont val="方正黑体_GBK"/>
        <charset val="134"/>
      </rPr>
      <t>，进一步增加贫困户农业生产收入。项目预计总投资28.85万元。</t>
    </r>
  </si>
  <si>
    <r>
      <rPr>
        <sz val="12"/>
        <rFont val="方正黑体_GBK"/>
        <charset val="134"/>
      </rPr>
      <t>预计覆盖贫困户</t>
    </r>
    <r>
      <rPr>
        <sz val="12"/>
        <rFont val="方正黑体_GBK"/>
        <charset val="134"/>
      </rPr>
      <t>50</t>
    </r>
    <r>
      <rPr>
        <sz val="12"/>
        <rFont val="方正黑体_GBK"/>
        <charset val="134"/>
      </rPr>
      <t>户，灌溉耕地面积</t>
    </r>
    <r>
      <rPr>
        <sz val="12"/>
        <rFont val="方正黑体_GBK"/>
        <charset val="134"/>
      </rPr>
      <t>1500</t>
    </r>
    <r>
      <rPr>
        <sz val="12"/>
        <rFont val="方正黑体_GBK"/>
        <charset val="134"/>
      </rPr>
      <t>亩，亩产可以提高</t>
    </r>
    <r>
      <rPr>
        <sz val="12"/>
        <rFont val="方正黑体_GBK"/>
        <charset val="134"/>
      </rPr>
      <t>5%</t>
    </r>
    <r>
      <rPr>
        <sz val="12"/>
        <rFont val="方正黑体_GBK"/>
        <charset val="134"/>
      </rPr>
      <t>，可带动贫困户增收</t>
    </r>
    <r>
      <rPr>
        <sz val="12"/>
        <rFont val="方正黑体_GBK"/>
        <charset val="134"/>
      </rPr>
      <t>500</t>
    </r>
    <r>
      <rPr>
        <sz val="12"/>
        <rFont val="方正黑体_GBK"/>
        <charset val="134"/>
      </rPr>
      <t>元。</t>
    </r>
  </si>
  <si>
    <r>
      <rPr>
        <sz val="12"/>
        <rFont val="方正黑体_GBK"/>
        <charset val="134"/>
      </rPr>
      <t>新建</t>
    </r>
    <r>
      <rPr>
        <sz val="12"/>
        <rFont val="方正黑体_GBK"/>
        <charset val="134"/>
      </rPr>
      <t>2.215</t>
    </r>
    <r>
      <rPr>
        <sz val="12"/>
        <rFont val="方正黑体_GBK"/>
        <charset val="134"/>
      </rPr>
      <t>公里（共</t>
    </r>
    <r>
      <rPr>
        <sz val="12"/>
        <rFont val="方正黑体_GBK"/>
        <charset val="134"/>
      </rPr>
      <t>5</t>
    </r>
    <r>
      <rPr>
        <sz val="12"/>
        <rFont val="方正黑体_GBK"/>
        <charset val="134"/>
      </rPr>
      <t>段）</t>
    </r>
    <r>
      <rPr>
        <sz val="12"/>
        <rFont val="方正黑体_GBK"/>
        <charset val="134"/>
      </rPr>
      <t>60</t>
    </r>
    <r>
      <rPr>
        <sz val="12"/>
        <rFont val="方正黑体_GBK"/>
        <charset val="134"/>
      </rPr>
      <t>型</t>
    </r>
    <r>
      <rPr>
        <sz val="12"/>
        <rFont val="方正黑体_GBK"/>
        <charset val="134"/>
      </rPr>
      <t>U</t>
    </r>
    <r>
      <rPr>
        <sz val="12"/>
        <rFont val="方正黑体_GBK"/>
        <charset val="134"/>
      </rPr>
      <t>型板防渗渠，流量每秒</t>
    </r>
    <r>
      <rPr>
        <sz val="12"/>
        <rFont val="方正黑体_GBK"/>
        <charset val="134"/>
      </rPr>
      <t>0.5</t>
    </r>
    <r>
      <rPr>
        <sz val="12"/>
        <rFont val="方正黑体_GBK"/>
        <charset val="134"/>
      </rPr>
      <t>立方米，单价25万元，计55.375万元；新建</t>
    </r>
    <r>
      <rPr>
        <sz val="12"/>
        <rFont val="方正黑体_GBK"/>
        <charset val="134"/>
      </rPr>
      <t>48</t>
    </r>
    <r>
      <rPr>
        <sz val="12"/>
        <rFont val="方正黑体_GBK"/>
        <charset val="134"/>
      </rPr>
      <t>个配套节水闸，单价</t>
    </r>
    <r>
      <rPr>
        <sz val="12"/>
        <rFont val="方正黑体_GBK"/>
        <charset val="134"/>
      </rPr>
      <t>0.35</t>
    </r>
    <r>
      <rPr>
        <sz val="12"/>
        <rFont val="方正黑体_GBK"/>
        <charset val="134"/>
      </rPr>
      <t>万元，计</t>
    </r>
    <r>
      <rPr>
        <sz val="12"/>
        <rFont val="方正黑体_GBK"/>
        <charset val="134"/>
      </rPr>
      <t>16.8</t>
    </r>
    <r>
      <rPr>
        <sz val="12"/>
        <rFont val="方正黑体_GBK"/>
        <charset val="134"/>
      </rPr>
      <t>万元；预计覆盖受益</t>
    </r>
    <r>
      <rPr>
        <sz val="12"/>
        <rFont val="方正黑体_GBK"/>
        <charset val="134"/>
      </rPr>
      <t>40</t>
    </r>
    <r>
      <rPr>
        <sz val="12"/>
        <rFont val="方正黑体_GBK"/>
        <charset val="134"/>
      </rPr>
      <t>户，总投资72.18万元。</t>
    </r>
  </si>
  <si>
    <r>
      <rPr>
        <sz val="12"/>
        <rFont val="方正黑体_GBK"/>
        <charset val="134"/>
      </rPr>
      <t>预计覆盖贫困户</t>
    </r>
    <r>
      <rPr>
        <sz val="12"/>
        <rFont val="方正黑体_GBK"/>
        <charset val="134"/>
      </rPr>
      <t>40</t>
    </r>
    <r>
      <rPr>
        <sz val="12"/>
        <rFont val="方正黑体_GBK"/>
        <charset val="134"/>
      </rPr>
      <t>户，灌溉耕地面积</t>
    </r>
    <r>
      <rPr>
        <sz val="12"/>
        <rFont val="方正黑体_GBK"/>
        <charset val="134"/>
      </rPr>
      <t>1500</t>
    </r>
    <r>
      <rPr>
        <sz val="12"/>
        <rFont val="方正黑体_GBK"/>
        <charset val="134"/>
      </rPr>
      <t>亩，亩产可以提高</t>
    </r>
    <r>
      <rPr>
        <sz val="12"/>
        <rFont val="方正黑体_GBK"/>
        <charset val="134"/>
      </rPr>
      <t>5%</t>
    </r>
    <r>
      <rPr>
        <sz val="12"/>
        <rFont val="方正黑体_GBK"/>
        <charset val="134"/>
      </rPr>
      <t>，进一步增加贫困户农业生产收入，可带动贫困户增收</t>
    </r>
    <r>
      <rPr>
        <sz val="12"/>
        <rFont val="方正黑体_GBK"/>
        <charset val="134"/>
      </rPr>
      <t>500</t>
    </r>
    <r>
      <rPr>
        <sz val="12"/>
        <rFont val="方正黑体_GBK"/>
        <charset val="134"/>
      </rPr>
      <t>元</t>
    </r>
  </si>
  <si>
    <r>
      <rPr>
        <sz val="12"/>
        <rFont val="方正黑体_GBK"/>
        <charset val="134"/>
      </rPr>
      <t>购生产母羊（</t>
    </r>
    <r>
      <rPr>
        <sz val="12"/>
        <rFont val="方正黑体_GBK"/>
        <charset val="134"/>
      </rPr>
      <t>2-6</t>
    </r>
    <r>
      <rPr>
        <sz val="12"/>
        <rFont val="方正黑体_GBK"/>
        <charset val="134"/>
      </rPr>
      <t>岁生产母羊，</t>
    </r>
    <r>
      <rPr>
        <sz val="12"/>
        <rFont val="方正黑体_GBK"/>
        <charset val="134"/>
      </rPr>
      <t>30kg</t>
    </r>
    <r>
      <rPr>
        <sz val="12"/>
        <rFont val="方正黑体_GBK"/>
        <charset val="134"/>
      </rPr>
      <t>以上）</t>
    </r>
    <r>
      <rPr>
        <sz val="12"/>
        <rFont val="方正黑体_GBK"/>
        <charset val="134"/>
      </rPr>
      <t>500</t>
    </r>
    <r>
      <rPr>
        <sz val="12"/>
        <rFont val="方正黑体_GBK"/>
        <charset val="134"/>
      </rPr>
      <t>只，每只羊</t>
    </r>
    <r>
      <rPr>
        <sz val="12"/>
        <rFont val="方正黑体_GBK"/>
        <charset val="134"/>
      </rPr>
      <t>1500</t>
    </r>
    <r>
      <rPr>
        <sz val="12"/>
        <rFont val="方正黑体_GBK"/>
        <charset val="134"/>
      </rPr>
      <t>元，集中托养于本村养殖大户或合作社，产权归村集体所有，托养期限为一年，每年按</t>
    </r>
    <r>
      <rPr>
        <sz val="12"/>
        <rFont val="方正黑体_GBK"/>
        <charset val="134"/>
      </rPr>
      <t>15%</t>
    </r>
    <r>
      <rPr>
        <sz val="12"/>
        <rFont val="方正黑体_GBK"/>
        <charset val="134"/>
      </rPr>
      <t>资金进行兑现分红给村委会，当年村委会也可根据贫困户家庭条件进行酌情扶持，预计项目总投资</t>
    </r>
    <r>
      <rPr>
        <sz val="12"/>
        <rFont val="方正黑体_GBK"/>
        <charset val="134"/>
      </rPr>
      <t>75</t>
    </r>
    <r>
      <rPr>
        <sz val="12"/>
        <rFont val="方正黑体_GBK"/>
        <charset val="134"/>
      </rPr>
      <t>万元。</t>
    </r>
  </si>
  <si>
    <r>
      <rPr>
        <sz val="12"/>
        <rFont val="方正黑体_GBK"/>
        <charset val="134"/>
      </rPr>
      <t>集中托养于本村养殖大户或合作社，产权归村集体所有，托养期限为一年，每年按</t>
    </r>
    <r>
      <rPr>
        <sz val="12"/>
        <rFont val="方正黑体_GBK"/>
        <charset val="134"/>
      </rPr>
      <t>15%</t>
    </r>
    <r>
      <rPr>
        <sz val="12"/>
        <rFont val="方正黑体_GBK"/>
        <charset val="134"/>
      </rPr>
      <t>资金进行兑现分红给村委会，当年村委会也可根据贫困户家庭条件进行酌情扶持。</t>
    </r>
  </si>
  <si>
    <t>商业门面房</t>
  </si>
  <si>
    <r>
      <rPr>
        <sz val="12"/>
        <rFont val="方正黑体_GBK"/>
        <charset val="134"/>
      </rPr>
      <t xml:space="preserve">    </t>
    </r>
    <r>
      <rPr>
        <sz val="12"/>
        <rFont val="方正黑体_GBK"/>
        <charset val="134"/>
      </rPr>
      <t>该村为城郊村，利用有利条件，全力打造以商贸、农产品交易、特色餐饮、休闲娱乐为核心的美食一条街；新建三层框架结构门面房，每间</t>
    </r>
    <r>
      <rPr>
        <sz val="12"/>
        <rFont val="方正黑体_GBK"/>
        <charset val="134"/>
      </rPr>
      <t>18</t>
    </r>
    <r>
      <rPr>
        <sz val="12"/>
        <rFont val="方正黑体_GBK"/>
        <charset val="134"/>
      </rPr>
      <t>平方米，每平方米</t>
    </r>
    <r>
      <rPr>
        <sz val="12"/>
        <rFont val="方正黑体_GBK"/>
        <charset val="134"/>
      </rPr>
      <t>2735</t>
    </r>
    <r>
      <rPr>
        <sz val="12"/>
        <rFont val="方正黑体_GBK"/>
        <charset val="134"/>
      </rPr>
      <t>元，共</t>
    </r>
    <r>
      <rPr>
        <sz val="12"/>
        <rFont val="方正黑体_GBK"/>
        <charset val="134"/>
      </rPr>
      <t>27</t>
    </r>
    <r>
      <rPr>
        <sz val="12"/>
        <rFont val="方正黑体_GBK"/>
        <charset val="134"/>
      </rPr>
      <t>间，需投资</t>
    </r>
    <r>
      <rPr>
        <sz val="12"/>
        <rFont val="方正黑体_GBK"/>
        <charset val="134"/>
      </rPr>
      <t>132.921</t>
    </r>
    <r>
      <rPr>
        <sz val="12"/>
        <rFont val="方正黑体_GBK"/>
        <charset val="134"/>
      </rPr>
      <t>万元。项目建成后，产权归村集体的所有，通过承包或租赁的方式壮大村集体经济，每年预计可使村委会增收</t>
    </r>
    <r>
      <rPr>
        <sz val="12"/>
        <rFont val="方正黑体_GBK"/>
        <charset val="134"/>
      </rPr>
      <t>10</t>
    </r>
    <r>
      <rPr>
        <sz val="12"/>
        <rFont val="方正黑体_GBK"/>
        <charset val="134"/>
      </rPr>
      <t>万元左右。</t>
    </r>
  </si>
  <si>
    <r>
      <rPr>
        <sz val="12"/>
        <rFont val="方正黑体_GBK"/>
        <charset val="134"/>
      </rPr>
      <t>项目建成后，产权归村集体的所有，通过承包或租赁的方式壮大村集体经济，每年预计可使村委会增收</t>
    </r>
    <r>
      <rPr>
        <sz val="12"/>
        <rFont val="方正黑体_GBK"/>
        <charset val="134"/>
      </rPr>
      <t>10</t>
    </r>
    <r>
      <rPr>
        <sz val="12"/>
        <rFont val="方正黑体_GBK"/>
        <charset val="134"/>
      </rPr>
      <t>万元左右。</t>
    </r>
  </si>
  <si>
    <r>
      <rPr>
        <sz val="12"/>
        <rFont val="方正黑体_GBK"/>
        <charset val="134"/>
      </rPr>
      <t>新建欧吐拉艾日克村门面房</t>
    </r>
    <r>
      <rPr>
        <sz val="12"/>
        <rFont val="方正黑体_GBK"/>
        <charset val="134"/>
      </rPr>
      <t>200</t>
    </r>
    <r>
      <rPr>
        <sz val="12"/>
        <rFont val="方正黑体_GBK"/>
        <charset val="134"/>
      </rPr>
      <t>平方米，砖混结构，建设地点欧吐拉艾日克村委会大门左侧，每平方米</t>
    </r>
    <r>
      <rPr>
        <sz val="12"/>
        <rFont val="方正黑体_GBK"/>
        <charset val="134"/>
      </rPr>
      <t>1125</t>
    </r>
    <r>
      <rPr>
        <sz val="12"/>
        <rFont val="方正黑体_GBK"/>
        <charset val="134"/>
      </rPr>
      <t>元，需要投资</t>
    </r>
    <r>
      <rPr>
        <sz val="12"/>
        <rFont val="方正黑体_GBK"/>
        <charset val="134"/>
      </rPr>
      <t>22.5</t>
    </r>
    <r>
      <rPr>
        <sz val="12"/>
        <rFont val="方正黑体_GBK"/>
        <charset val="134"/>
      </rPr>
      <t>万元；通过门面房的建设进一步壮大村集体经济收入，提升欧吐拉艾日克村党支部凝聚力和战斗力，切实为民做好事做实事，巩固帮扶该村建档立卡贫困户，每年可使村委会集体经济增收</t>
    </r>
    <r>
      <rPr>
        <sz val="12"/>
        <rFont val="方正黑体_GBK"/>
        <charset val="134"/>
      </rPr>
      <t>1.5</t>
    </r>
    <r>
      <rPr>
        <sz val="12"/>
        <rFont val="方正黑体_GBK"/>
        <charset val="134"/>
      </rPr>
      <t>万元。</t>
    </r>
  </si>
  <si>
    <r>
      <rPr>
        <sz val="12"/>
        <rFont val="方正黑体_GBK"/>
        <charset val="134"/>
      </rPr>
      <t>通过门面房的建设进一步壮大村集体经济收入，提升欧吐拉艾日克村党支部凝聚力和战斗力，切实为民做好事做实事，巩固帮扶该村建档立卡贫困户，每年可使村委会集体经济增收</t>
    </r>
    <r>
      <rPr>
        <sz val="12"/>
        <rFont val="方正黑体_GBK"/>
        <charset val="134"/>
      </rPr>
      <t>1.5</t>
    </r>
    <r>
      <rPr>
        <sz val="12"/>
        <rFont val="方正黑体_GBK"/>
        <charset val="134"/>
      </rPr>
      <t>万元。</t>
    </r>
  </si>
  <si>
    <t>琼库勒乡欧吐拉艾日克村、琼库勒村</t>
  </si>
  <si>
    <r>
      <rPr>
        <sz val="12"/>
        <rFont val="方正黑体_GBK"/>
        <charset val="134"/>
      </rPr>
      <t>购买养殖小区中型青储饲料粉粹机（宽</t>
    </r>
    <r>
      <rPr>
        <sz val="12"/>
        <rFont val="方正黑体_GBK"/>
        <charset val="134"/>
      </rPr>
      <t>2.4</t>
    </r>
    <r>
      <rPr>
        <sz val="12"/>
        <rFont val="方正黑体_GBK"/>
        <charset val="134"/>
      </rPr>
      <t>米）带拖斗</t>
    </r>
    <r>
      <rPr>
        <sz val="12"/>
        <rFont val="方正黑体_GBK"/>
        <charset val="134"/>
      </rPr>
      <t>,</t>
    </r>
    <r>
      <rPr>
        <sz val="12"/>
        <rFont val="方正黑体_GBK"/>
        <charset val="134"/>
      </rPr>
      <t>采购</t>
    </r>
    <r>
      <rPr>
        <sz val="12"/>
        <rFont val="方正黑体_GBK"/>
        <charset val="134"/>
      </rPr>
      <t>2</t>
    </r>
    <r>
      <rPr>
        <sz val="12"/>
        <rFont val="方正黑体_GBK"/>
        <charset val="134"/>
      </rPr>
      <t>台自走式青贮收割机（发动机功率大于</t>
    </r>
    <r>
      <rPr>
        <sz val="12"/>
        <rFont val="方正黑体_GBK"/>
        <charset val="134"/>
      </rPr>
      <t>125hp</t>
    </r>
    <r>
      <rPr>
        <sz val="12"/>
        <rFont val="方正黑体_GBK"/>
        <charset val="134"/>
      </rPr>
      <t>，发动机转速大于</t>
    </r>
    <r>
      <rPr>
        <sz val="12"/>
        <rFont val="方正黑体_GBK"/>
        <charset val="134"/>
      </rPr>
      <t>2200r/min</t>
    </r>
    <r>
      <rPr>
        <sz val="12"/>
        <rFont val="方正黑体_GBK"/>
        <charset val="134"/>
      </rPr>
      <t>，高杆割台幅宽大于</t>
    </r>
    <r>
      <rPr>
        <sz val="12"/>
        <rFont val="方正黑体_GBK"/>
        <charset val="134"/>
      </rPr>
      <t>2.4m</t>
    </r>
    <r>
      <rPr>
        <sz val="12"/>
        <rFont val="方正黑体_GBK"/>
        <charset val="134"/>
      </rPr>
      <t>，割茬高度小于</t>
    </r>
    <r>
      <rPr>
        <sz val="12"/>
        <rFont val="方正黑体_GBK"/>
        <charset val="134"/>
      </rPr>
      <t>15cm</t>
    </r>
    <r>
      <rPr>
        <sz val="12"/>
        <rFont val="方正黑体_GBK"/>
        <charset val="134"/>
      </rPr>
      <t>，喂入量小于</t>
    </r>
    <r>
      <rPr>
        <sz val="12"/>
        <rFont val="方正黑体_GBK"/>
        <charset val="134"/>
      </rPr>
      <t>26Th</t>
    </r>
    <r>
      <rPr>
        <sz val="12"/>
        <rFont val="方正黑体_GBK"/>
        <charset val="134"/>
      </rPr>
      <t>，抛送高度大于</t>
    </r>
    <r>
      <rPr>
        <sz val="12"/>
        <rFont val="方正黑体_GBK"/>
        <charset val="134"/>
      </rPr>
      <t>3m</t>
    </r>
    <r>
      <rPr>
        <sz val="12"/>
        <rFont val="方正黑体_GBK"/>
        <charset val="134"/>
      </rPr>
      <t>，行走速度</t>
    </r>
    <r>
      <rPr>
        <sz val="12"/>
        <rFont val="方正黑体_GBK"/>
        <charset val="134"/>
      </rPr>
      <t>0-18km/h</t>
    </r>
    <r>
      <rPr>
        <sz val="12"/>
        <rFont val="方正黑体_GBK"/>
        <charset val="134"/>
      </rPr>
      <t>，自带料箱），每台补助</t>
    </r>
    <r>
      <rPr>
        <sz val="12"/>
        <rFont val="方正黑体_GBK"/>
        <charset val="134"/>
      </rPr>
      <t>48</t>
    </r>
    <r>
      <rPr>
        <sz val="12"/>
        <rFont val="方正黑体_GBK"/>
        <charset val="134"/>
      </rPr>
      <t>万元，共需</t>
    </r>
    <r>
      <rPr>
        <sz val="12"/>
        <rFont val="方正黑体_GBK"/>
        <charset val="134"/>
      </rPr>
      <t>96</t>
    </r>
    <r>
      <rPr>
        <sz val="12"/>
        <rFont val="方正黑体_GBK"/>
        <charset val="134"/>
      </rPr>
      <t>万元。扶持巩固欧吐拉艾日克村</t>
    </r>
    <r>
      <rPr>
        <sz val="12"/>
        <rFont val="方正黑体_GBK"/>
        <charset val="134"/>
      </rPr>
      <t>44</t>
    </r>
    <r>
      <rPr>
        <sz val="12"/>
        <rFont val="方正黑体_GBK"/>
        <charset val="134"/>
      </rPr>
      <t>户、琼库勒村</t>
    </r>
    <r>
      <rPr>
        <sz val="12"/>
        <rFont val="方正黑体_GBK"/>
        <charset val="134"/>
      </rPr>
      <t>16</t>
    </r>
    <r>
      <rPr>
        <sz val="12"/>
        <rFont val="方正黑体_GBK"/>
        <charset val="134"/>
      </rPr>
      <t>户贫困户。产权归村委会或合作社所有，进行统一管护，贫困户免费使用，其他户使用收取一定的费用作为机械维护，其它收益归村集体经济所有。通过发展畜牧业，进一步巩固提升贫困户收入，从而带动全乡农户发展畜牧养殖业，改变乡域人多地少短板。</t>
    </r>
  </si>
  <si>
    <r>
      <rPr>
        <sz val="12"/>
        <rFont val="方正黑体_GBK"/>
        <charset val="134"/>
      </rPr>
      <t>通过发展畜牧业，进一步巩固提升贫困户收入，从而带动全乡农户发展畜牧养殖业，改变乡域人多地少短板。可带动</t>
    </r>
    <r>
      <rPr>
        <sz val="12"/>
        <rFont val="方正黑体_GBK"/>
        <charset val="134"/>
      </rPr>
      <t>60</t>
    </r>
    <r>
      <rPr>
        <sz val="12"/>
        <rFont val="方正黑体_GBK"/>
        <charset val="134"/>
      </rPr>
      <t>户贫困户增收</t>
    </r>
    <r>
      <rPr>
        <sz val="12"/>
        <rFont val="方正黑体_GBK"/>
        <charset val="134"/>
      </rPr>
      <t>500</t>
    </r>
    <r>
      <rPr>
        <sz val="12"/>
        <rFont val="方正黑体_GBK"/>
        <charset val="134"/>
      </rPr>
      <t>元。</t>
    </r>
  </si>
  <si>
    <r>
      <rPr>
        <sz val="12"/>
        <rFont val="方正黑体_GBK"/>
        <charset val="134"/>
      </rPr>
      <t>购买饲料颗粒加工机（立式环模，配备</t>
    </r>
    <r>
      <rPr>
        <sz val="12"/>
        <rFont val="方正黑体_GBK"/>
        <charset val="134"/>
      </rPr>
      <t>55</t>
    </r>
    <r>
      <rPr>
        <sz val="12"/>
        <rFont val="方正黑体_GBK"/>
        <charset val="134"/>
      </rPr>
      <t>千瓦动力，主电机功率</t>
    </r>
    <r>
      <rPr>
        <sz val="12"/>
        <rFont val="方正黑体_GBK"/>
        <charset val="134"/>
      </rPr>
      <t>55kw</t>
    </r>
    <r>
      <rPr>
        <sz val="12"/>
        <rFont val="方正黑体_GBK"/>
        <charset val="134"/>
      </rPr>
      <t>，传动轴传送，轴旋转</t>
    </r>
    <r>
      <rPr>
        <sz val="12"/>
        <rFont val="方正黑体_GBK"/>
        <charset val="134"/>
      </rPr>
      <t>380-400r/min</t>
    </r>
    <r>
      <rPr>
        <sz val="12"/>
        <rFont val="方正黑体_GBK"/>
        <charset val="134"/>
      </rPr>
      <t>；双压辊，压辊尺寸</t>
    </r>
    <r>
      <rPr>
        <sz val="12"/>
        <rFont val="方正黑体_GBK"/>
        <charset val="134"/>
      </rPr>
      <t>165X106mm;</t>
    </r>
    <r>
      <rPr>
        <sz val="12"/>
        <rFont val="方正黑体_GBK"/>
        <charset val="134"/>
      </rPr>
      <t>每小时生产</t>
    </r>
    <r>
      <rPr>
        <sz val="12"/>
        <rFont val="方正黑体_GBK"/>
        <charset val="134"/>
      </rPr>
      <t>3-6</t>
    </r>
    <r>
      <rPr>
        <sz val="12"/>
        <rFont val="方正黑体_GBK"/>
        <charset val="134"/>
      </rPr>
      <t>吨）</t>
    </r>
    <r>
      <rPr>
        <sz val="12"/>
        <rFont val="方正黑体_GBK"/>
        <charset val="134"/>
      </rPr>
      <t>1</t>
    </r>
    <r>
      <rPr>
        <sz val="12"/>
        <rFont val="方正黑体_GBK"/>
        <charset val="134"/>
      </rPr>
      <t>台（包括喂料器、缓冲斗），每台饲料颗粒加工机补助</t>
    </r>
    <r>
      <rPr>
        <sz val="12"/>
        <rFont val="方正黑体_GBK"/>
        <charset val="134"/>
      </rPr>
      <t>15</t>
    </r>
    <r>
      <rPr>
        <sz val="12"/>
        <rFont val="方正黑体_GBK"/>
        <charset val="134"/>
      </rPr>
      <t>万元。配备</t>
    </r>
    <r>
      <rPr>
        <sz val="12"/>
        <rFont val="方正黑体_GBK"/>
        <charset val="134"/>
      </rPr>
      <t>1</t>
    </r>
    <r>
      <rPr>
        <sz val="12"/>
        <rFont val="方正黑体_GBK"/>
        <charset val="134"/>
      </rPr>
      <t>台搅拌机（卧式，容积</t>
    </r>
    <r>
      <rPr>
        <sz val="12"/>
        <rFont val="方正黑体_GBK"/>
        <charset val="134"/>
      </rPr>
      <t>2.5</t>
    </r>
    <r>
      <rPr>
        <sz val="12"/>
        <rFont val="方正黑体_GBK"/>
        <charset val="134"/>
      </rPr>
      <t>立方米，单轴双螺旋混合，功率</t>
    </r>
    <r>
      <rPr>
        <sz val="12"/>
        <rFont val="方正黑体_GBK"/>
        <charset val="134"/>
      </rPr>
      <t>15kw</t>
    </r>
    <r>
      <rPr>
        <sz val="12"/>
        <rFont val="方正黑体_GBK"/>
        <charset val="134"/>
      </rPr>
      <t>，产量</t>
    </r>
    <r>
      <rPr>
        <sz val="12"/>
        <rFont val="方正黑体_GBK"/>
        <charset val="134"/>
      </rPr>
      <t>1000kg/batch,</t>
    </r>
    <r>
      <rPr>
        <sz val="12"/>
        <rFont val="方正黑体_GBK"/>
        <charset val="134"/>
      </rPr>
      <t>混合均匀度</t>
    </r>
    <r>
      <rPr>
        <sz val="12"/>
        <rFont val="方正黑体_GBK"/>
        <charset val="134"/>
      </rPr>
      <t>≤7%CV</t>
    </r>
    <r>
      <rPr>
        <sz val="12"/>
        <rFont val="方正黑体_GBK"/>
        <charset val="134"/>
      </rPr>
      <t>，混合时间</t>
    </r>
    <r>
      <rPr>
        <sz val="12"/>
        <rFont val="方正黑体_GBK"/>
        <charset val="134"/>
      </rPr>
      <t>6min</t>
    </r>
    <r>
      <rPr>
        <sz val="12"/>
        <rFont val="方正黑体_GBK"/>
        <charset val="134"/>
      </rPr>
      <t>），每台搅拌机补助</t>
    </r>
    <r>
      <rPr>
        <sz val="12"/>
        <rFont val="方正黑体_GBK"/>
        <charset val="134"/>
      </rPr>
      <t>3.5</t>
    </r>
    <r>
      <rPr>
        <sz val="12"/>
        <rFont val="方正黑体_GBK"/>
        <charset val="134"/>
      </rPr>
      <t>万元；配备</t>
    </r>
    <r>
      <rPr>
        <sz val="12"/>
        <rFont val="方正黑体_GBK"/>
        <charset val="134"/>
      </rPr>
      <t>3</t>
    </r>
    <r>
      <rPr>
        <sz val="12"/>
        <rFont val="方正黑体_GBK"/>
        <charset val="134"/>
      </rPr>
      <t>个饲料提升机，每台提升机（绞龙叶</t>
    </r>
    <r>
      <rPr>
        <sz val="12"/>
        <rFont val="方正黑体_GBK"/>
        <charset val="134"/>
      </rPr>
      <t>2.75mm</t>
    </r>
    <r>
      <rPr>
        <sz val="12"/>
        <rFont val="方正黑体_GBK"/>
        <charset val="134"/>
      </rPr>
      <t>）补助</t>
    </r>
    <r>
      <rPr>
        <sz val="12"/>
        <rFont val="方正黑体_GBK"/>
        <charset val="134"/>
      </rPr>
      <t>0.5</t>
    </r>
    <r>
      <rPr>
        <sz val="12"/>
        <rFont val="方正黑体_GBK"/>
        <charset val="134"/>
      </rPr>
      <t>元，需补助</t>
    </r>
    <r>
      <rPr>
        <sz val="12"/>
        <rFont val="方正黑体_GBK"/>
        <charset val="134"/>
      </rPr>
      <t>1.5</t>
    </r>
    <r>
      <rPr>
        <sz val="12"/>
        <rFont val="方正黑体_GBK"/>
        <charset val="134"/>
      </rPr>
      <t>万元；配备一个</t>
    </r>
    <r>
      <rPr>
        <sz val="12"/>
        <rFont val="方正黑体_GBK"/>
        <charset val="134"/>
      </rPr>
      <t>120kw</t>
    </r>
    <r>
      <rPr>
        <sz val="12"/>
        <rFont val="方正黑体_GBK"/>
        <charset val="134"/>
      </rPr>
      <t>配电柜（包含线缆及安装）需补助</t>
    </r>
    <r>
      <rPr>
        <sz val="12"/>
        <rFont val="方正黑体_GBK"/>
        <charset val="134"/>
      </rPr>
      <t>3</t>
    </r>
    <r>
      <rPr>
        <sz val="12"/>
        <rFont val="方正黑体_GBK"/>
        <charset val="134"/>
      </rPr>
      <t>万元；共需补助资金</t>
    </r>
    <r>
      <rPr>
        <sz val="12"/>
        <rFont val="方正黑体_GBK"/>
        <charset val="134"/>
      </rPr>
      <t>23</t>
    </r>
    <r>
      <rPr>
        <sz val="12"/>
        <rFont val="方正黑体_GBK"/>
        <charset val="134"/>
      </rPr>
      <t>万元。饲料颗粒加工机在养殖小区受益贫困户免费使用，其他农户使用收取一定费用，用于机械设备日常维护及配件购置，机械有村委会统一管理。受益户</t>
    </r>
    <r>
      <rPr>
        <sz val="12"/>
        <rFont val="方正黑体_GBK"/>
        <charset val="134"/>
      </rPr>
      <t>60</t>
    </r>
    <r>
      <rPr>
        <sz val="12"/>
        <rFont val="方正黑体_GBK"/>
        <charset val="134"/>
      </rPr>
      <t>户，其中欧吐拉艾日克村</t>
    </r>
    <r>
      <rPr>
        <sz val="12"/>
        <rFont val="方正黑体_GBK"/>
        <charset val="134"/>
      </rPr>
      <t>44</t>
    </r>
    <r>
      <rPr>
        <sz val="12"/>
        <rFont val="方正黑体_GBK"/>
        <charset val="134"/>
      </rPr>
      <t>户、琼库勒村</t>
    </r>
    <r>
      <rPr>
        <sz val="12"/>
        <rFont val="方正黑体_GBK"/>
        <charset val="134"/>
      </rPr>
      <t>16</t>
    </r>
    <r>
      <rPr>
        <sz val="12"/>
        <rFont val="方正黑体_GBK"/>
        <charset val="134"/>
      </rPr>
      <t>户。</t>
    </r>
  </si>
  <si>
    <r>
      <rPr>
        <sz val="12"/>
        <rFont val="方正黑体_GBK"/>
        <charset val="134"/>
      </rPr>
      <t>饲料颗粒加工机在养殖小区受益贫困户免费使用，其他农户使用收取一定费用，用于机械设备日常维护及配件购置，机械有村委会统一管理，可带动</t>
    </r>
    <r>
      <rPr>
        <sz val="12"/>
        <rFont val="方正黑体_GBK"/>
        <charset val="134"/>
      </rPr>
      <t>60</t>
    </r>
    <r>
      <rPr>
        <sz val="12"/>
        <rFont val="方正黑体_GBK"/>
        <charset val="134"/>
      </rPr>
      <t>户贫困户增收</t>
    </r>
    <r>
      <rPr>
        <sz val="12"/>
        <rFont val="方正黑体_GBK"/>
        <charset val="134"/>
      </rPr>
      <t>500</t>
    </r>
    <r>
      <rPr>
        <sz val="12"/>
        <rFont val="方正黑体_GBK"/>
        <charset val="134"/>
      </rPr>
      <t>元。</t>
    </r>
  </si>
  <si>
    <t>琼库勒乡琼库勒村</t>
  </si>
  <si>
    <r>
      <rPr>
        <sz val="12"/>
        <rFont val="方正黑体_GBK"/>
        <charset val="134"/>
      </rPr>
      <t>新建</t>
    </r>
    <r>
      <rPr>
        <sz val="12"/>
        <rFont val="方正黑体_GBK"/>
        <charset val="134"/>
      </rPr>
      <t>2</t>
    </r>
    <r>
      <rPr>
        <sz val="12"/>
        <rFont val="方正黑体_GBK"/>
        <charset val="134"/>
      </rPr>
      <t>公里</t>
    </r>
    <r>
      <rPr>
        <sz val="12"/>
        <rFont val="方正黑体_GBK"/>
        <charset val="134"/>
      </rPr>
      <t>U</t>
    </r>
    <r>
      <rPr>
        <sz val="12"/>
        <rFont val="方正黑体_GBK"/>
        <charset val="134"/>
      </rPr>
      <t>型</t>
    </r>
    <r>
      <rPr>
        <sz val="12"/>
        <rFont val="方正黑体_GBK"/>
        <charset val="134"/>
      </rPr>
      <t>60</t>
    </r>
    <r>
      <rPr>
        <sz val="12"/>
        <rFont val="方正黑体_GBK"/>
        <charset val="134"/>
      </rPr>
      <t>板型防渗渠，流量每秒</t>
    </r>
    <r>
      <rPr>
        <sz val="12"/>
        <rFont val="方正黑体_GBK"/>
        <charset val="134"/>
      </rPr>
      <t>0.5</t>
    </r>
    <r>
      <rPr>
        <sz val="12"/>
        <rFont val="方正黑体_GBK"/>
        <charset val="134"/>
      </rPr>
      <t>立方米，每公里补助25万元，预计投资50万元；新建分（节）水闸共</t>
    </r>
    <r>
      <rPr>
        <sz val="12"/>
        <rFont val="方正黑体_GBK"/>
        <charset val="134"/>
      </rPr>
      <t>8</t>
    </r>
    <r>
      <rPr>
        <sz val="12"/>
        <rFont val="方正黑体_GBK"/>
        <charset val="134"/>
      </rPr>
      <t>个，每个</t>
    </r>
    <r>
      <rPr>
        <sz val="12"/>
        <rFont val="方正黑体_GBK"/>
        <charset val="134"/>
      </rPr>
      <t>0.35</t>
    </r>
    <r>
      <rPr>
        <sz val="12"/>
        <rFont val="方正黑体_GBK"/>
        <charset val="134"/>
      </rPr>
      <t>万元，预计投资</t>
    </r>
    <r>
      <rPr>
        <sz val="12"/>
        <rFont val="方正黑体_GBK"/>
        <charset val="134"/>
      </rPr>
      <t>2.8</t>
    </r>
    <r>
      <rPr>
        <sz val="12"/>
        <rFont val="方正黑体_GBK"/>
        <charset val="134"/>
      </rPr>
      <t>万元。防渗渠建成后预计覆盖贫困户</t>
    </r>
    <r>
      <rPr>
        <sz val="12"/>
        <rFont val="方正黑体_GBK"/>
        <charset val="134"/>
      </rPr>
      <t>50</t>
    </r>
    <r>
      <rPr>
        <sz val="12"/>
        <rFont val="方正黑体_GBK"/>
        <charset val="134"/>
      </rPr>
      <t>户，灌溉耕地面积</t>
    </r>
    <r>
      <rPr>
        <sz val="12"/>
        <rFont val="方正黑体_GBK"/>
        <charset val="134"/>
      </rPr>
      <t>2500</t>
    </r>
    <r>
      <rPr>
        <sz val="12"/>
        <rFont val="方正黑体_GBK"/>
        <charset val="134"/>
      </rPr>
      <t>亩，亩产可以提高</t>
    </r>
    <r>
      <rPr>
        <sz val="12"/>
        <rFont val="方正黑体_GBK"/>
        <charset val="134"/>
      </rPr>
      <t>5%</t>
    </r>
    <r>
      <rPr>
        <sz val="12"/>
        <rFont val="方正黑体_GBK"/>
        <charset val="134"/>
      </rPr>
      <t>，进一步增加贫困户农业生产收入。项目预计总投资52.8万元。</t>
    </r>
  </si>
  <si>
    <r>
      <rPr>
        <sz val="12"/>
        <rFont val="方正黑体_GBK"/>
        <charset val="134"/>
      </rPr>
      <t>预计覆盖贫困户</t>
    </r>
    <r>
      <rPr>
        <sz val="12"/>
        <rFont val="方正黑体_GBK"/>
        <charset val="134"/>
      </rPr>
      <t>50</t>
    </r>
    <r>
      <rPr>
        <sz val="12"/>
        <rFont val="方正黑体_GBK"/>
        <charset val="134"/>
      </rPr>
      <t>户，灌溉耕地面积</t>
    </r>
    <r>
      <rPr>
        <sz val="12"/>
        <rFont val="方正黑体_GBK"/>
        <charset val="134"/>
      </rPr>
      <t>2500</t>
    </r>
    <r>
      <rPr>
        <sz val="12"/>
        <rFont val="方正黑体_GBK"/>
        <charset val="134"/>
      </rPr>
      <t>亩，亩产可以提高</t>
    </r>
    <r>
      <rPr>
        <sz val="12"/>
        <rFont val="方正黑体_GBK"/>
        <charset val="134"/>
      </rPr>
      <t>5%</t>
    </r>
    <r>
      <rPr>
        <sz val="12"/>
        <rFont val="方正黑体_GBK"/>
        <charset val="134"/>
      </rPr>
      <t>，进一步增加贫困户农业生产收入可带动贫困户增收</t>
    </r>
    <r>
      <rPr>
        <sz val="12"/>
        <rFont val="方正黑体_GBK"/>
        <charset val="134"/>
      </rPr>
      <t>500</t>
    </r>
    <r>
      <rPr>
        <sz val="12"/>
        <rFont val="方正黑体_GBK"/>
        <charset val="134"/>
      </rPr>
      <t>元</t>
    </r>
  </si>
  <si>
    <t>新建保鲜仓储库房一座，200平方米，高4米，配备制冷系统设备（制冷机组、冷风机、除湿机、热力膨胀阀、制冷剂等）、库体保温设备（阻燃保温板、地面防水及保温材料、电动平移门等）、管路系统设备（冷媒连接管、保温管、排水管、消防系统等）、电器部门设备（冷库专用灯具、电控箱、感温信号线等）、货架等齐全的配套设备，用于果蔬冷藏保鲜，预计总投资200万元。</t>
  </si>
  <si>
    <r>
      <rPr>
        <sz val="12"/>
        <rFont val="方正黑体_GBK"/>
        <charset val="134"/>
      </rPr>
      <t>新建保鲜仓储库房，解决新鲜蔬菜及肉类保质期短的问题，进一步推进产业结构，可带动贫困户增收</t>
    </r>
    <r>
      <rPr>
        <sz val="12"/>
        <rFont val="方正黑体_GBK"/>
        <charset val="134"/>
      </rPr>
      <t>500</t>
    </r>
    <r>
      <rPr>
        <sz val="12"/>
        <rFont val="方正黑体_GBK"/>
        <charset val="134"/>
      </rPr>
      <t>元。</t>
    </r>
  </si>
  <si>
    <r>
      <rPr>
        <sz val="12"/>
        <rFont val="方正黑体_GBK"/>
        <charset val="134"/>
      </rPr>
      <t>购生产母羊（</t>
    </r>
    <r>
      <rPr>
        <sz val="12"/>
        <rFont val="方正黑体_GBK"/>
        <charset val="134"/>
      </rPr>
      <t>2-6</t>
    </r>
    <r>
      <rPr>
        <sz val="12"/>
        <rFont val="方正黑体_GBK"/>
        <charset val="134"/>
      </rPr>
      <t>岁生产母羊，</t>
    </r>
    <r>
      <rPr>
        <sz val="12"/>
        <rFont val="方正黑体_GBK"/>
        <charset val="134"/>
      </rPr>
      <t>30kg</t>
    </r>
    <r>
      <rPr>
        <sz val="12"/>
        <rFont val="方正黑体_GBK"/>
        <charset val="134"/>
      </rPr>
      <t>以上）</t>
    </r>
    <r>
      <rPr>
        <sz val="12"/>
        <rFont val="方正黑体_GBK"/>
        <charset val="134"/>
      </rPr>
      <t>1000</t>
    </r>
    <r>
      <rPr>
        <sz val="12"/>
        <rFont val="方正黑体_GBK"/>
        <charset val="134"/>
      </rPr>
      <t>只，每只羊</t>
    </r>
    <r>
      <rPr>
        <sz val="12"/>
        <rFont val="方正黑体_GBK"/>
        <charset val="134"/>
      </rPr>
      <t>1500</t>
    </r>
    <r>
      <rPr>
        <sz val="12"/>
        <rFont val="方正黑体_GBK"/>
        <charset val="134"/>
      </rPr>
      <t>元，集中托养于本村养殖大户，产权归村集体所有，托养期限为三年，每年按</t>
    </r>
    <r>
      <rPr>
        <sz val="12"/>
        <rFont val="方正黑体_GBK"/>
        <charset val="134"/>
      </rPr>
      <t>15%</t>
    </r>
    <r>
      <rPr>
        <sz val="12"/>
        <rFont val="方正黑体_GBK"/>
        <charset val="134"/>
      </rPr>
      <t>资金进行兑现分红，分红资金的</t>
    </r>
    <r>
      <rPr>
        <sz val="12"/>
        <rFont val="方正黑体_GBK"/>
        <charset val="134"/>
      </rPr>
      <t>70%</t>
    </r>
    <r>
      <rPr>
        <sz val="12"/>
        <rFont val="方正黑体_GBK"/>
        <charset val="134"/>
      </rPr>
      <t>用于壮大村集体经济，</t>
    </r>
    <r>
      <rPr>
        <sz val="12"/>
        <rFont val="方正黑体_GBK"/>
        <charset val="134"/>
      </rPr>
      <t>30%</t>
    </r>
    <r>
      <rPr>
        <sz val="12"/>
        <rFont val="方正黑体_GBK"/>
        <charset val="134"/>
      </rPr>
      <t>用于帮贫困户（可根据贫困户家庭条件进行酌情扶持）每年每户分红</t>
    </r>
    <r>
      <rPr>
        <sz val="12"/>
        <rFont val="方正黑体_GBK"/>
        <charset val="134"/>
      </rPr>
      <t>2000</t>
    </r>
    <r>
      <rPr>
        <sz val="12"/>
        <rFont val="方正黑体_GBK"/>
        <charset val="134"/>
      </rPr>
      <t>元或等价值的羊只，预计项目总投资</t>
    </r>
    <r>
      <rPr>
        <sz val="12"/>
        <rFont val="方正黑体_GBK"/>
        <charset val="134"/>
      </rPr>
      <t>135</t>
    </r>
    <r>
      <rPr>
        <sz val="12"/>
        <rFont val="方正黑体_GBK"/>
        <charset val="134"/>
      </rPr>
      <t>万元。</t>
    </r>
  </si>
  <si>
    <r>
      <rPr>
        <sz val="12"/>
        <rFont val="方正黑体_GBK"/>
        <charset val="134"/>
      </rPr>
      <t>产权归村集体所有，托养期限为三年，每年按</t>
    </r>
    <r>
      <rPr>
        <sz val="12"/>
        <rFont val="方正黑体_GBK"/>
        <charset val="134"/>
      </rPr>
      <t>15%</t>
    </r>
    <r>
      <rPr>
        <sz val="12"/>
        <rFont val="方正黑体_GBK"/>
        <charset val="134"/>
      </rPr>
      <t>资金进行兑现分红，分红资金的</t>
    </r>
    <r>
      <rPr>
        <sz val="12"/>
        <rFont val="方正黑体_GBK"/>
        <charset val="134"/>
      </rPr>
      <t>70%</t>
    </r>
    <r>
      <rPr>
        <sz val="12"/>
        <rFont val="方正黑体_GBK"/>
        <charset val="134"/>
      </rPr>
      <t>用于壮大村集体经济，</t>
    </r>
    <r>
      <rPr>
        <sz val="12"/>
        <rFont val="方正黑体_GBK"/>
        <charset val="134"/>
      </rPr>
      <t>30%</t>
    </r>
    <r>
      <rPr>
        <sz val="12"/>
        <rFont val="方正黑体_GBK"/>
        <charset val="134"/>
      </rPr>
      <t>用于扶贫贫困户，可带动贫困户增收</t>
    </r>
    <r>
      <rPr>
        <sz val="12"/>
        <rFont val="方正黑体_GBK"/>
        <charset val="134"/>
      </rPr>
      <t>2000</t>
    </r>
    <r>
      <rPr>
        <sz val="12"/>
        <rFont val="方正黑体_GBK"/>
        <charset val="134"/>
      </rPr>
      <t>元</t>
    </r>
  </si>
  <si>
    <r>
      <rPr>
        <sz val="12"/>
        <rFont val="方正黑体_GBK"/>
        <charset val="134"/>
      </rPr>
      <t>新建60公分整体</t>
    </r>
    <r>
      <rPr>
        <sz val="12"/>
        <rFont val="方正黑体_GBK"/>
        <charset val="134"/>
      </rPr>
      <t>U</t>
    </r>
    <r>
      <rPr>
        <sz val="12"/>
        <rFont val="方正黑体_GBK"/>
        <charset val="134"/>
      </rPr>
      <t>型板防渗渠</t>
    </r>
    <r>
      <rPr>
        <sz val="12"/>
        <rFont val="方正黑体_GBK"/>
        <charset val="134"/>
      </rPr>
      <t>2</t>
    </r>
    <r>
      <rPr>
        <sz val="12"/>
        <rFont val="方正黑体_GBK"/>
        <charset val="134"/>
      </rPr>
      <t>公里（一组麦合木提</t>
    </r>
    <r>
      <rPr>
        <sz val="12"/>
        <rFont val="方正黑体_GBK"/>
        <charset val="134"/>
      </rPr>
      <t>·</t>
    </r>
    <r>
      <rPr>
        <sz val="12"/>
        <rFont val="方正黑体_GBK"/>
        <charset val="134"/>
      </rPr>
      <t>吐尔孙房子至三组砂石料路），每公里25万元，预计总投资50万元。</t>
    </r>
  </si>
  <si>
    <r>
      <rPr>
        <sz val="12"/>
        <rFont val="方正黑体_GBK"/>
        <charset val="134"/>
      </rPr>
      <t>主要用于菜园及一般耕地灌水，对建档立卡贫困户自给自足及农作物亩产提升起到了很好的帮助，年可增收和节支</t>
    </r>
    <r>
      <rPr>
        <sz val="12"/>
        <rFont val="方正黑体_GBK"/>
        <charset val="134"/>
      </rPr>
      <t>1</t>
    </r>
    <r>
      <rPr>
        <sz val="12"/>
        <rFont val="方正黑体_GBK"/>
        <charset val="134"/>
      </rPr>
      <t>万元。</t>
    </r>
  </si>
  <si>
    <r>
      <rPr>
        <sz val="12"/>
        <rFont val="方正黑体_GBK"/>
        <charset val="134"/>
      </rPr>
      <t>新建</t>
    </r>
    <r>
      <rPr>
        <sz val="12"/>
        <rFont val="方正黑体_GBK"/>
        <charset val="134"/>
      </rPr>
      <t>40*60</t>
    </r>
    <r>
      <rPr>
        <sz val="12"/>
        <rFont val="方正黑体_GBK"/>
        <charset val="134"/>
      </rPr>
      <t>方板，底宽</t>
    </r>
    <r>
      <rPr>
        <sz val="12"/>
        <rFont val="方正黑体_GBK"/>
        <charset val="134"/>
      </rPr>
      <t>40</t>
    </r>
    <r>
      <rPr>
        <sz val="12"/>
        <rFont val="方正黑体_GBK"/>
        <charset val="134"/>
      </rPr>
      <t>公分、高</t>
    </r>
    <r>
      <rPr>
        <sz val="12"/>
        <rFont val="方正黑体_GBK"/>
        <charset val="134"/>
      </rPr>
      <t>40</t>
    </r>
    <r>
      <rPr>
        <sz val="12"/>
        <rFont val="方正黑体_GBK"/>
        <charset val="134"/>
      </rPr>
      <t>公分防渗渠</t>
    </r>
    <r>
      <rPr>
        <sz val="12"/>
        <rFont val="方正黑体_GBK"/>
        <charset val="134"/>
      </rPr>
      <t>7</t>
    </r>
    <r>
      <rPr>
        <sz val="12"/>
        <rFont val="方正黑体_GBK"/>
        <charset val="134"/>
      </rPr>
      <t>公里（村居民点路两侧绿化带），每公里25万元，预计总投资175万元。</t>
    </r>
  </si>
  <si>
    <t>为进一步美化环境，改变村容村貌，实施美化绿化工程，为美丽乡村夯实基础，提高农户生活质量。</t>
  </si>
  <si>
    <t>塔提让镇</t>
  </si>
  <si>
    <r>
      <rPr>
        <sz val="12"/>
        <rFont val="方正黑体_GBK"/>
        <charset val="134"/>
      </rPr>
      <t>1.</t>
    </r>
    <r>
      <rPr>
        <sz val="12"/>
        <rFont val="方正黑体_GBK"/>
        <charset val="134"/>
      </rPr>
      <t>购买</t>
    </r>
    <r>
      <rPr>
        <sz val="12"/>
        <rFont val="方正黑体_GBK"/>
        <charset val="134"/>
      </rPr>
      <t>TMR</t>
    </r>
    <r>
      <rPr>
        <sz val="12"/>
        <rFont val="方正黑体_GBK"/>
        <charset val="134"/>
      </rPr>
      <t>搅拌机</t>
    </r>
    <r>
      <rPr>
        <sz val="12"/>
        <rFont val="方正黑体_GBK"/>
        <charset val="134"/>
      </rPr>
      <t>(</t>
    </r>
    <r>
      <rPr>
        <sz val="12"/>
        <rFont val="方正黑体_GBK"/>
        <charset val="134"/>
      </rPr>
      <t>搅龙转速：</t>
    </r>
    <r>
      <rPr>
        <sz val="12"/>
        <rFont val="方正黑体_GBK"/>
        <charset val="134"/>
      </rPr>
      <t>18r/min</t>
    </r>
    <r>
      <rPr>
        <sz val="12"/>
        <rFont val="方正黑体_GBK"/>
        <charset val="134"/>
      </rPr>
      <t>；搅拌仓容积：</t>
    </r>
    <r>
      <rPr>
        <sz val="12"/>
        <rFont val="方正黑体_GBK"/>
        <charset val="134"/>
      </rPr>
      <t>12m</t>
    </r>
    <r>
      <rPr>
        <sz val="12"/>
        <rFont val="Times New Roman"/>
        <charset val="134"/>
      </rPr>
      <t>³</t>
    </r>
    <r>
      <rPr>
        <sz val="12"/>
        <rFont val="方正黑体_GBK"/>
        <charset val="134"/>
      </rPr>
      <t>；卧式；配套动力范围：</t>
    </r>
    <r>
      <rPr>
        <sz val="12"/>
        <rFont val="方正黑体_GBK"/>
        <charset val="134"/>
      </rPr>
      <t>30KW</t>
    </r>
    <r>
      <rPr>
        <sz val="12"/>
        <rFont val="方正黑体_GBK"/>
        <charset val="134"/>
      </rPr>
      <t>；配套动力形式：电动机）</t>
    </r>
    <r>
      <rPr>
        <sz val="12"/>
        <rFont val="方正黑体_GBK"/>
        <charset val="134"/>
      </rPr>
      <t>4</t>
    </r>
    <r>
      <rPr>
        <sz val="12"/>
        <rFont val="方正黑体_GBK"/>
        <charset val="134"/>
      </rPr>
      <t>台，每台</t>
    </r>
    <r>
      <rPr>
        <sz val="12"/>
        <rFont val="方正黑体_GBK"/>
        <charset val="134"/>
      </rPr>
      <t>17</t>
    </r>
    <r>
      <rPr>
        <sz val="12"/>
        <rFont val="方正黑体_GBK"/>
        <charset val="134"/>
      </rPr>
      <t>万，共</t>
    </r>
    <r>
      <rPr>
        <sz val="12"/>
        <rFont val="方正黑体_GBK"/>
        <charset val="134"/>
      </rPr>
      <t>68</t>
    </r>
    <r>
      <rPr>
        <sz val="12"/>
        <rFont val="方正黑体_GBK"/>
        <charset val="134"/>
      </rPr>
      <t>万元；</t>
    </r>
    <r>
      <rPr>
        <sz val="12"/>
        <rFont val="方正黑体_GBK"/>
        <charset val="134"/>
      </rPr>
      <t>2.35</t>
    </r>
    <r>
      <rPr>
        <sz val="12"/>
        <rFont val="方正黑体_GBK"/>
        <charset val="134"/>
      </rPr>
      <t>千瓦以上铡草机</t>
    </r>
    <r>
      <rPr>
        <sz val="12"/>
        <rFont val="方正黑体_GBK"/>
        <charset val="134"/>
      </rPr>
      <t>8</t>
    </r>
    <r>
      <rPr>
        <sz val="12"/>
        <rFont val="方正黑体_GBK"/>
        <charset val="134"/>
      </rPr>
      <t>台（生产率</t>
    </r>
    <r>
      <rPr>
        <sz val="12"/>
        <rFont val="方正黑体_GBK"/>
        <charset val="134"/>
      </rPr>
      <t>≥9000KG/H</t>
    </r>
    <r>
      <rPr>
        <sz val="12"/>
        <rFont val="方正黑体_GBK"/>
        <charset val="134"/>
      </rPr>
      <t>，结构质量</t>
    </r>
    <r>
      <rPr>
        <sz val="12"/>
        <rFont val="方正黑体_GBK"/>
        <charset val="134"/>
      </rPr>
      <t>≥800KG</t>
    </r>
    <r>
      <rPr>
        <sz val="12"/>
        <rFont val="方正黑体_GBK"/>
        <charset val="134"/>
      </rPr>
      <t>，配套动力</t>
    </r>
    <r>
      <rPr>
        <sz val="12"/>
        <rFont val="方正黑体_GBK"/>
        <charset val="134"/>
      </rPr>
      <t>≥15kw</t>
    </r>
    <r>
      <rPr>
        <sz val="12"/>
        <rFont val="方正黑体_GBK"/>
        <charset val="134"/>
      </rPr>
      <t>，结构形式为盘式，主轴转速</t>
    </r>
    <r>
      <rPr>
        <sz val="12"/>
        <rFont val="方正黑体_GBK"/>
        <charset val="134"/>
      </rPr>
      <t>≥500R/min</t>
    </r>
    <r>
      <rPr>
        <sz val="12"/>
        <rFont val="方正黑体_GBK"/>
        <charset val="134"/>
      </rPr>
      <t>），每台</t>
    </r>
    <r>
      <rPr>
        <sz val="12"/>
        <rFont val="方正黑体_GBK"/>
        <charset val="134"/>
      </rPr>
      <t>4.5</t>
    </r>
    <r>
      <rPr>
        <sz val="12"/>
        <rFont val="方正黑体_GBK"/>
        <charset val="134"/>
      </rPr>
      <t>万元，每个小区</t>
    </r>
    <r>
      <rPr>
        <sz val="12"/>
        <rFont val="方正黑体_GBK"/>
        <charset val="134"/>
      </rPr>
      <t>2</t>
    </r>
    <r>
      <rPr>
        <sz val="12"/>
        <rFont val="方正黑体_GBK"/>
        <charset val="134"/>
      </rPr>
      <t>台，需要</t>
    </r>
    <r>
      <rPr>
        <sz val="12"/>
        <rFont val="方正黑体_GBK"/>
        <charset val="134"/>
      </rPr>
      <t>36</t>
    </r>
    <r>
      <rPr>
        <sz val="12"/>
        <rFont val="方正黑体_GBK"/>
        <charset val="134"/>
      </rPr>
      <t>万元；</t>
    </r>
    <r>
      <rPr>
        <sz val="12"/>
        <rFont val="方正黑体_GBK"/>
        <charset val="134"/>
      </rPr>
      <t>3.</t>
    </r>
    <r>
      <rPr>
        <sz val="12"/>
        <rFont val="方正黑体_GBK"/>
        <charset val="134"/>
      </rPr>
      <t>购买消毒车</t>
    </r>
    <r>
      <rPr>
        <sz val="12"/>
        <rFont val="方正黑体_GBK"/>
        <charset val="134"/>
      </rPr>
      <t>2</t>
    </r>
    <r>
      <rPr>
        <sz val="12"/>
        <rFont val="方正黑体_GBK"/>
        <charset val="134"/>
      </rPr>
      <t>辆，每台</t>
    </r>
    <r>
      <rPr>
        <sz val="12"/>
        <rFont val="方正黑体_GBK"/>
        <charset val="134"/>
      </rPr>
      <t>15</t>
    </r>
    <r>
      <rPr>
        <sz val="12"/>
        <rFont val="方正黑体_GBK"/>
        <charset val="134"/>
      </rPr>
      <t>万元，共计需要</t>
    </r>
    <r>
      <rPr>
        <sz val="12"/>
        <rFont val="方正黑体_GBK"/>
        <charset val="134"/>
      </rPr>
      <t>30</t>
    </r>
    <r>
      <rPr>
        <sz val="12"/>
        <rFont val="方正黑体_GBK"/>
        <charset val="134"/>
      </rPr>
      <t>万元。</t>
    </r>
    <r>
      <rPr>
        <sz val="12"/>
        <rFont val="方正黑体_GBK"/>
        <charset val="134"/>
      </rPr>
      <t>4.</t>
    </r>
    <r>
      <rPr>
        <sz val="12"/>
        <rFont val="方正黑体_GBK"/>
        <charset val="134"/>
      </rPr>
      <t>购买大型揉丝机</t>
    </r>
    <r>
      <rPr>
        <sz val="12"/>
        <rFont val="方正黑体_GBK"/>
        <charset val="134"/>
      </rPr>
      <t>4</t>
    </r>
    <r>
      <rPr>
        <sz val="12"/>
        <rFont val="方正黑体_GBK"/>
        <charset val="134"/>
      </rPr>
      <t>台（主要参数生产效率</t>
    </r>
    <r>
      <rPr>
        <sz val="12"/>
        <rFont val="方正黑体_GBK"/>
        <charset val="134"/>
      </rPr>
      <t>3-6t/h</t>
    </r>
    <r>
      <rPr>
        <sz val="12"/>
        <rFont val="方正黑体_GBK"/>
        <charset val="134"/>
      </rPr>
      <t>，主机配套动力</t>
    </r>
    <r>
      <rPr>
        <sz val="12"/>
        <rFont val="方正黑体_GBK"/>
        <charset val="134"/>
      </rPr>
      <t>37kw</t>
    </r>
    <r>
      <rPr>
        <sz val="12"/>
        <rFont val="方正黑体_GBK"/>
        <charset val="134"/>
      </rPr>
      <t>，主机转速</t>
    </r>
    <r>
      <rPr>
        <sz val="12"/>
        <rFont val="方正黑体_GBK"/>
        <charset val="134"/>
      </rPr>
      <t>1600r/min</t>
    </r>
    <r>
      <rPr>
        <sz val="12"/>
        <rFont val="方正黑体_GBK"/>
        <charset val="134"/>
      </rPr>
      <t>，主机转子直径</t>
    </r>
    <r>
      <rPr>
        <sz val="12"/>
        <rFont val="方正黑体_GBK"/>
        <charset val="134"/>
      </rPr>
      <t>700mm</t>
    </r>
    <r>
      <rPr>
        <sz val="12"/>
        <rFont val="方正黑体_GBK"/>
        <charset val="134"/>
      </rPr>
      <t>），每台</t>
    </r>
    <r>
      <rPr>
        <sz val="12"/>
        <rFont val="方正黑体_GBK"/>
        <charset val="134"/>
      </rPr>
      <t>8</t>
    </r>
    <r>
      <rPr>
        <sz val="12"/>
        <rFont val="方正黑体_GBK"/>
        <charset val="134"/>
      </rPr>
      <t>万元</t>
    </r>
    <r>
      <rPr>
        <sz val="12"/>
        <rFont val="方正黑体_GBK"/>
        <charset val="134"/>
      </rPr>
      <t>,</t>
    </r>
    <r>
      <rPr>
        <sz val="12"/>
        <rFont val="方正黑体_GBK"/>
        <charset val="134"/>
      </rPr>
      <t>共计</t>
    </r>
    <r>
      <rPr>
        <sz val="12"/>
        <rFont val="方正黑体_GBK"/>
        <charset val="134"/>
      </rPr>
      <t>32</t>
    </r>
    <r>
      <rPr>
        <sz val="12"/>
        <rFont val="方正黑体_GBK"/>
        <charset val="134"/>
      </rPr>
      <t>万。</t>
    </r>
    <r>
      <rPr>
        <sz val="12"/>
        <rFont val="方正黑体_GBK"/>
        <charset val="134"/>
      </rPr>
      <t>5.50</t>
    </r>
    <r>
      <rPr>
        <sz val="12"/>
        <rFont val="方正黑体_GBK"/>
        <charset val="134"/>
      </rPr>
      <t>吨地磅</t>
    </r>
    <r>
      <rPr>
        <sz val="12"/>
        <rFont val="方正黑体_GBK"/>
        <charset val="134"/>
      </rPr>
      <t>2</t>
    </r>
    <r>
      <rPr>
        <sz val="12"/>
        <rFont val="方正黑体_GBK"/>
        <charset val="134"/>
      </rPr>
      <t>座，每座</t>
    </r>
    <r>
      <rPr>
        <sz val="12"/>
        <rFont val="方正黑体_GBK"/>
        <charset val="134"/>
      </rPr>
      <t>6</t>
    </r>
    <r>
      <rPr>
        <sz val="12"/>
        <rFont val="方正黑体_GBK"/>
        <charset val="134"/>
      </rPr>
      <t>万元，合计</t>
    </r>
    <r>
      <rPr>
        <sz val="12"/>
        <rFont val="方正黑体_GBK"/>
        <charset val="134"/>
      </rPr>
      <t>12</t>
    </r>
    <r>
      <rPr>
        <sz val="12"/>
        <rFont val="方正黑体_GBK"/>
        <charset val="134"/>
      </rPr>
      <t>万元；机械资产归村集体所有，机械设备在标准化养殖小区为贫困户加工饲草料，发展畜牧养殖，降低成本。</t>
    </r>
  </si>
  <si>
    <r>
      <rPr>
        <sz val="12"/>
        <rFont val="方正黑体_GBK"/>
        <charset val="134"/>
      </rPr>
      <t>户增收</t>
    </r>
    <r>
      <rPr>
        <sz val="12"/>
        <rFont val="方正黑体_GBK"/>
        <charset val="134"/>
      </rPr>
      <t>500</t>
    </r>
    <r>
      <rPr>
        <sz val="12"/>
        <rFont val="方正黑体_GBK"/>
        <charset val="134"/>
      </rPr>
      <t>元</t>
    </r>
  </si>
  <si>
    <r>
      <rPr>
        <sz val="12"/>
        <rFont val="方正黑体_GBK"/>
        <charset val="134"/>
      </rPr>
      <t>阿不力米提</t>
    </r>
    <r>
      <rPr>
        <sz val="12"/>
        <rFont val="方正黑体_GBK"/>
        <charset val="134"/>
      </rPr>
      <t>·</t>
    </r>
    <r>
      <rPr>
        <sz val="12"/>
        <rFont val="方正黑体_GBK"/>
        <charset val="134"/>
      </rPr>
      <t>阿不来提</t>
    </r>
  </si>
  <si>
    <r>
      <rPr>
        <sz val="12"/>
        <rFont val="方正黑体_GBK"/>
        <charset val="134"/>
      </rPr>
      <t>购买</t>
    </r>
    <r>
      <rPr>
        <sz val="12"/>
        <rFont val="方正黑体_GBK"/>
        <charset val="134"/>
      </rPr>
      <t>226</t>
    </r>
    <r>
      <rPr>
        <sz val="12"/>
        <rFont val="方正黑体_GBK"/>
        <charset val="134"/>
      </rPr>
      <t>盏太阳能防虫灯（型号为</t>
    </r>
    <r>
      <rPr>
        <sz val="12"/>
        <rFont val="方正黑体_GBK"/>
        <charset val="134"/>
      </rPr>
      <t>WH-JS</t>
    </r>
    <r>
      <rPr>
        <sz val="12"/>
        <rFont val="方正黑体_GBK"/>
        <charset val="134"/>
      </rPr>
      <t>），（参数：</t>
    </r>
    <r>
      <rPr>
        <sz val="12"/>
        <rFont val="方正黑体_GBK"/>
        <charset val="134"/>
      </rPr>
      <t>1</t>
    </r>
    <r>
      <rPr>
        <sz val="12"/>
        <rFont val="方正黑体_GBK"/>
        <charset val="134"/>
      </rPr>
      <t>、执行《植物保护机械</t>
    </r>
    <r>
      <rPr>
        <sz val="12"/>
        <rFont val="方正黑体_GBK"/>
        <charset val="134"/>
      </rPr>
      <t xml:space="preserve"> </t>
    </r>
    <r>
      <rPr>
        <sz val="12"/>
        <rFont val="方正黑体_GBK"/>
        <charset val="134"/>
      </rPr>
      <t>频振式杀虫灯》国家标准</t>
    </r>
    <r>
      <rPr>
        <sz val="12"/>
        <rFont val="方正黑体_GBK"/>
        <charset val="134"/>
      </rPr>
      <t>GB/T 24689.2-2009 (</t>
    </r>
    <r>
      <rPr>
        <sz val="12"/>
        <rFont val="方正黑体_GBK"/>
        <charset val="134"/>
      </rPr>
      <t>国家农机具质量监督检验中心检测检验报告</t>
    </r>
    <r>
      <rPr>
        <sz val="12"/>
        <rFont val="方正黑体_GBK"/>
        <charset val="134"/>
      </rPr>
      <t>)</t>
    </r>
    <r>
      <rPr>
        <sz val="12"/>
        <rFont val="方正黑体_GBK"/>
        <charset val="134"/>
      </rPr>
      <t>；</t>
    </r>
    <r>
      <rPr>
        <sz val="12"/>
        <rFont val="方正黑体_GBK"/>
        <charset val="134"/>
      </rPr>
      <t>2</t>
    </r>
    <r>
      <rPr>
        <sz val="12"/>
        <rFont val="方正黑体_GBK"/>
        <charset val="134"/>
      </rPr>
      <t>、杀虫灯灯体外形四方形，颜色：黄色；接虫装置用接虫桶，</t>
    </r>
    <r>
      <rPr>
        <sz val="12"/>
        <rFont val="方正黑体_GBK"/>
        <charset val="134"/>
      </rPr>
      <t>3</t>
    </r>
    <r>
      <rPr>
        <sz val="12"/>
        <rFont val="方正黑体_GBK"/>
        <charset val="134"/>
      </rPr>
      <t>、</t>
    </r>
    <r>
      <rPr>
        <sz val="12"/>
        <rFont val="方正黑体_GBK"/>
        <charset val="134"/>
      </rPr>
      <t>LED</t>
    </r>
    <r>
      <rPr>
        <sz val="12"/>
        <rFont val="方正黑体_GBK"/>
        <charset val="134"/>
      </rPr>
      <t>灯管功率</t>
    </r>
    <r>
      <rPr>
        <sz val="12"/>
        <rFont val="方正黑体_GBK"/>
        <charset val="134"/>
      </rPr>
      <t>8W</t>
    </r>
    <r>
      <rPr>
        <sz val="12"/>
        <rFont val="方正黑体_GBK"/>
        <charset val="134"/>
      </rPr>
      <t>；长度</t>
    </r>
    <r>
      <rPr>
        <sz val="12"/>
        <rFont val="方正黑体_GBK"/>
        <charset val="134"/>
      </rPr>
      <t>≥400MM;4</t>
    </r>
    <r>
      <rPr>
        <sz val="12"/>
        <rFont val="方正黑体_GBK"/>
        <charset val="134"/>
      </rPr>
      <t>、整灯功率</t>
    </r>
    <r>
      <rPr>
        <sz val="12"/>
        <rFont val="方正黑体_GBK"/>
        <charset val="134"/>
      </rPr>
      <t>≤35W</t>
    </r>
    <r>
      <rPr>
        <sz val="12"/>
        <rFont val="方正黑体_GBK"/>
        <charset val="134"/>
      </rPr>
      <t>；</t>
    </r>
    <r>
      <rPr>
        <sz val="12"/>
        <rFont val="方正黑体_GBK"/>
        <charset val="134"/>
      </rPr>
      <t>5</t>
    </r>
    <r>
      <rPr>
        <sz val="12"/>
        <rFont val="方正黑体_GBK"/>
        <charset val="134"/>
      </rPr>
      <t>、灯体高度：</t>
    </r>
    <r>
      <rPr>
        <sz val="12"/>
        <rFont val="方正黑体_GBK"/>
        <charset val="134"/>
      </rPr>
      <t>3000mm</t>
    </r>
    <r>
      <rPr>
        <sz val="12"/>
        <rFont val="方正黑体_GBK"/>
        <charset val="134"/>
      </rPr>
      <t>；</t>
    </r>
    <r>
      <rPr>
        <sz val="12"/>
        <rFont val="方正黑体_GBK"/>
        <charset val="134"/>
      </rPr>
      <t>6</t>
    </r>
    <r>
      <rPr>
        <sz val="12"/>
        <rFont val="方正黑体_GBK"/>
        <charset val="134"/>
      </rPr>
      <t>、太阳能电池组件功率</t>
    </r>
    <r>
      <rPr>
        <sz val="12"/>
        <rFont val="方正黑体_GBK"/>
        <charset val="134"/>
      </rPr>
      <t>:40Wp</t>
    </r>
    <r>
      <rPr>
        <sz val="12"/>
        <rFont val="方正黑体_GBK"/>
        <charset val="134"/>
      </rPr>
      <t>；</t>
    </r>
    <r>
      <rPr>
        <sz val="12"/>
        <rFont val="方正黑体_GBK"/>
        <charset val="134"/>
      </rPr>
      <t>7</t>
    </r>
    <r>
      <rPr>
        <sz val="12"/>
        <rFont val="方正黑体_GBK"/>
        <charset val="134"/>
      </rPr>
      <t>、蓄电池：</t>
    </r>
    <r>
      <rPr>
        <sz val="12"/>
        <rFont val="方正黑体_GBK"/>
        <charset val="134"/>
      </rPr>
      <t>DC12V 24Ah/</t>
    </r>
    <r>
      <rPr>
        <sz val="12"/>
        <rFont val="方正黑体_GBK"/>
        <charset val="134"/>
      </rPr>
      <t>免维护</t>
    </r>
    <r>
      <rPr>
        <sz val="12"/>
        <rFont val="方正黑体_GBK"/>
        <charset val="134"/>
      </rPr>
      <t>,</t>
    </r>
    <r>
      <rPr>
        <sz val="12"/>
        <rFont val="方正黑体_GBK"/>
        <charset val="134"/>
      </rPr>
      <t>电池放太阳能电池板下方</t>
    </r>
    <r>
      <rPr>
        <sz val="12"/>
        <rFont val="方正黑体_GBK"/>
        <charset val="134"/>
      </rPr>
      <t>,</t>
    </r>
    <r>
      <rPr>
        <sz val="12"/>
        <rFont val="方正黑体_GBK"/>
        <charset val="134"/>
      </rPr>
      <t>有防盗锁</t>
    </r>
    <r>
      <rPr>
        <sz val="12"/>
        <rFont val="方正黑体_GBK"/>
        <charset val="134"/>
      </rPr>
      <t>.8</t>
    </r>
    <r>
      <rPr>
        <sz val="12"/>
        <rFont val="方正黑体_GBK"/>
        <charset val="134"/>
      </rPr>
      <t>、网丝排布由圆形与辐射组合设计。），每盏</t>
    </r>
    <r>
      <rPr>
        <sz val="12"/>
        <rFont val="方正黑体_GBK"/>
        <charset val="134"/>
      </rPr>
      <t>1700</t>
    </r>
    <r>
      <rPr>
        <sz val="12"/>
        <rFont val="方正黑体_GBK"/>
        <charset val="134"/>
      </rPr>
      <t>元，每</t>
    </r>
    <r>
      <rPr>
        <sz val="12"/>
        <rFont val="方正黑体_GBK"/>
        <charset val="134"/>
      </rPr>
      <t>5-10</t>
    </r>
    <r>
      <rPr>
        <sz val="12"/>
        <rFont val="方正黑体_GBK"/>
        <charset val="134"/>
      </rPr>
      <t>亩</t>
    </r>
    <r>
      <rPr>
        <sz val="12"/>
        <rFont val="方正黑体_GBK"/>
        <charset val="134"/>
      </rPr>
      <t>1</t>
    </r>
    <r>
      <rPr>
        <sz val="12"/>
        <rFont val="方正黑体_GBK"/>
        <charset val="134"/>
      </rPr>
      <t>盏。</t>
    </r>
  </si>
  <si>
    <t>标准化有机枣园建设</t>
  </si>
  <si>
    <r>
      <rPr>
        <sz val="12"/>
        <rFont val="方正黑体_GBK"/>
        <charset val="134"/>
      </rPr>
      <t>结合有机绿洲发展战略，计划将贫困户所有红枣地建设成有机枣园，建设内容如下：</t>
    </r>
    <r>
      <rPr>
        <sz val="12"/>
        <rFont val="方正黑体_GBK"/>
        <charset val="134"/>
      </rPr>
      <t>1</t>
    </r>
    <r>
      <rPr>
        <sz val="12"/>
        <rFont val="方正黑体_GBK"/>
        <charset val="134"/>
      </rPr>
      <t>、购买红枣吹风机</t>
    </r>
    <r>
      <rPr>
        <sz val="12"/>
        <rFont val="方正黑体_GBK"/>
        <charset val="134"/>
      </rPr>
      <t>125</t>
    </r>
    <r>
      <rPr>
        <sz val="12"/>
        <rFont val="方正黑体_GBK"/>
        <charset val="134"/>
      </rPr>
      <t>台，红枣吹风机（四冲程，标定转速</t>
    </r>
    <r>
      <rPr>
        <sz val="12"/>
        <rFont val="方正黑体_GBK"/>
        <charset val="134"/>
      </rPr>
      <t>6800r/min,</t>
    </r>
    <r>
      <rPr>
        <sz val="12"/>
        <rFont val="方正黑体_GBK"/>
        <charset val="134"/>
      </rPr>
      <t>风筒出口处风量大于</t>
    </r>
    <r>
      <rPr>
        <sz val="12"/>
        <rFont val="方正黑体_GBK"/>
        <charset val="134"/>
      </rPr>
      <t>0.3m</t>
    </r>
    <r>
      <rPr>
        <sz val="12"/>
        <rFont val="Times New Roman"/>
        <charset val="134"/>
      </rPr>
      <t>³</t>
    </r>
    <r>
      <rPr>
        <sz val="12"/>
        <rFont val="方正黑体_GBK"/>
        <charset val="134"/>
      </rPr>
      <t>/s</t>
    </r>
    <r>
      <rPr>
        <sz val="12"/>
        <rFont val="方正黑体_GBK"/>
        <charset val="134"/>
      </rPr>
      <t>，风速大于</t>
    </r>
    <r>
      <rPr>
        <sz val="12"/>
        <rFont val="方正黑体_GBK"/>
        <charset val="134"/>
      </rPr>
      <t>22m/s</t>
    </r>
    <r>
      <rPr>
        <sz val="12"/>
        <rFont val="方正黑体_GBK"/>
        <charset val="134"/>
      </rPr>
      <t>）每台</t>
    </r>
    <r>
      <rPr>
        <sz val="12"/>
        <rFont val="方正黑体_GBK"/>
        <charset val="134"/>
      </rPr>
      <t>1100</t>
    </r>
    <r>
      <rPr>
        <sz val="12"/>
        <rFont val="方正黑体_GBK"/>
        <charset val="134"/>
      </rPr>
      <t>元，需要</t>
    </r>
    <r>
      <rPr>
        <sz val="12"/>
        <rFont val="方正黑体_GBK"/>
        <charset val="134"/>
      </rPr>
      <t>13.75</t>
    </r>
    <r>
      <rPr>
        <sz val="12"/>
        <rFont val="方正黑体_GBK"/>
        <charset val="134"/>
      </rPr>
      <t>万元；</t>
    </r>
    <r>
      <rPr>
        <sz val="12"/>
        <rFont val="方正黑体_GBK"/>
        <charset val="134"/>
      </rPr>
      <t>2</t>
    </r>
    <r>
      <rPr>
        <sz val="12"/>
        <rFont val="方正黑体_GBK"/>
        <charset val="134"/>
      </rPr>
      <t>、每亩施足腐熟农家肥</t>
    </r>
    <r>
      <rPr>
        <sz val="12"/>
        <rFont val="方正黑体_GBK"/>
        <charset val="134"/>
      </rPr>
      <t>2</t>
    </r>
    <r>
      <rPr>
        <sz val="12"/>
        <rFont val="方正黑体_GBK"/>
        <charset val="134"/>
      </rPr>
      <t>立方米以上的以奖代补</t>
    </r>
    <r>
      <rPr>
        <sz val="12"/>
        <rFont val="方正黑体_GBK"/>
        <charset val="134"/>
      </rPr>
      <t>200</t>
    </r>
    <r>
      <rPr>
        <sz val="12"/>
        <rFont val="方正黑体_GBK"/>
        <charset val="134"/>
      </rPr>
      <t>公斤经第三方认证的商品生物有机肥，贫困户每亩红枣地以奖代补</t>
    </r>
    <r>
      <rPr>
        <sz val="12"/>
        <rFont val="方正黑体_GBK"/>
        <charset val="134"/>
      </rPr>
      <t>336</t>
    </r>
    <r>
      <rPr>
        <sz val="12"/>
        <rFont val="方正黑体_GBK"/>
        <charset val="134"/>
      </rPr>
      <t>元，需资金</t>
    </r>
    <r>
      <rPr>
        <sz val="12"/>
        <rFont val="方正黑体_GBK"/>
        <charset val="134"/>
      </rPr>
      <t>36.456</t>
    </r>
    <r>
      <rPr>
        <sz val="12"/>
        <rFont val="方正黑体_GBK"/>
        <charset val="134"/>
      </rPr>
      <t>万元；</t>
    </r>
    <r>
      <rPr>
        <sz val="12"/>
        <rFont val="方正黑体_GBK"/>
        <charset val="134"/>
      </rPr>
      <t>3</t>
    </r>
    <r>
      <rPr>
        <sz val="12"/>
        <rFont val="方正黑体_GBK"/>
        <charset val="134"/>
      </rPr>
      <t>、为贫困户红枣地以奖代补有机枣园允许使用氨基酸、海藻酸、沼液等</t>
    </r>
    <r>
      <rPr>
        <sz val="12"/>
        <rFont val="方正黑体_GBK"/>
        <charset val="134"/>
      </rPr>
      <t>20</t>
    </r>
    <r>
      <rPr>
        <sz val="12"/>
        <rFont val="方正黑体_GBK"/>
        <charset val="134"/>
      </rPr>
      <t>元</t>
    </r>
    <r>
      <rPr>
        <sz val="12"/>
        <rFont val="方正黑体_GBK"/>
        <charset val="134"/>
      </rPr>
      <t>/</t>
    </r>
    <r>
      <rPr>
        <sz val="12"/>
        <rFont val="方正黑体_GBK"/>
        <charset val="134"/>
      </rPr>
      <t>亩，每亩补助</t>
    </r>
    <r>
      <rPr>
        <sz val="12"/>
        <rFont val="方正黑体_GBK"/>
        <charset val="134"/>
      </rPr>
      <t>15</t>
    </r>
    <r>
      <rPr>
        <sz val="12"/>
        <rFont val="方正黑体_GBK"/>
        <charset val="134"/>
      </rPr>
      <t>元，需资金</t>
    </r>
    <r>
      <rPr>
        <sz val="12"/>
        <rFont val="方正黑体_GBK"/>
        <charset val="134"/>
      </rPr>
      <t>1.6275</t>
    </r>
    <r>
      <rPr>
        <sz val="12"/>
        <rFont val="方正黑体_GBK"/>
        <charset val="134"/>
      </rPr>
      <t>万元；</t>
    </r>
    <r>
      <rPr>
        <sz val="12"/>
        <rFont val="方正黑体_GBK"/>
        <charset val="134"/>
      </rPr>
      <t>4</t>
    </r>
    <r>
      <rPr>
        <sz val="12"/>
        <rFont val="方正黑体_GBK"/>
        <charset val="134"/>
      </rPr>
      <t>、捕食螨</t>
    </r>
    <r>
      <rPr>
        <sz val="12"/>
        <rFont val="方正黑体_GBK"/>
        <charset val="134"/>
      </rPr>
      <t>2</t>
    </r>
    <r>
      <rPr>
        <sz val="12"/>
        <rFont val="方正黑体_GBK"/>
        <charset val="134"/>
      </rPr>
      <t>元</t>
    </r>
    <r>
      <rPr>
        <sz val="12"/>
        <rFont val="方正黑体_GBK"/>
        <charset val="134"/>
      </rPr>
      <t>/</t>
    </r>
    <r>
      <rPr>
        <sz val="12"/>
        <rFont val="方正黑体_GBK"/>
        <charset val="134"/>
      </rPr>
      <t>袋，按枣园株行距</t>
    </r>
    <r>
      <rPr>
        <sz val="12"/>
        <rFont val="方正黑体_GBK"/>
        <charset val="134"/>
      </rPr>
      <t>2×6</t>
    </r>
    <r>
      <rPr>
        <sz val="12"/>
        <rFont val="方正黑体_GBK"/>
        <charset val="134"/>
      </rPr>
      <t>的有效珠数计算，每亩需</t>
    </r>
    <r>
      <rPr>
        <sz val="12"/>
        <rFont val="方正黑体_GBK"/>
        <charset val="134"/>
      </rPr>
      <t>28</t>
    </r>
    <r>
      <rPr>
        <sz val="12"/>
        <rFont val="方正黑体_GBK"/>
        <charset val="134"/>
      </rPr>
      <t>袋、</t>
    </r>
    <r>
      <rPr>
        <sz val="12"/>
        <rFont val="方正黑体_GBK"/>
        <charset val="134"/>
      </rPr>
      <t>56</t>
    </r>
    <r>
      <rPr>
        <sz val="12"/>
        <rFont val="方正黑体_GBK"/>
        <charset val="134"/>
      </rPr>
      <t>元，每亩补助</t>
    </r>
    <r>
      <rPr>
        <sz val="12"/>
        <rFont val="方正黑体_GBK"/>
        <charset val="134"/>
      </rPr>
      <t>45</t>
    </r>
    <r>
      <rPr>
        <sz val="12"/>
        <rFont val="方正黑体_GBK"/>
        <charset val="134"/>
      </rPr>
      <t>元，需资金</t>
    </r>
    <r>
      <rPr>
        <sz val="12"/>
        <rFont val="方正黑体_GBK"/>
        <charset val="134"/>
      </rPr>
      <t>4.8825</t>
    </r>
    <r>
      <rPr>
        <sz val="12"/>
        <rFont val="方正黑体_GBK"/>
        <charset val="134"/>
      </rPr>
      <t>万元；</t>
    </r>
    <r>
      <rPr>
        <sz val="12"/>
        <rFont val="方正黑体_GBK"/>
        <charset val="134"/>
      </rPr>
      <t xml:space="preserve"> 5</t>
    </r>
    <r>
      <rPr>
        <sz val="12"/>
        <rFont val="方正黑体_GBK"/>
        <charset val="134"/>
      </rPr>
      <t>、枣大球蚧每年防治两次（第一次石硫合剂防治</t>
    </r>
    <r>
      <rPr>
        <sz val="12"/>
        <rFont val="方正黑体_GBK"/>
        <charset val="134"/>
      </rPr>
      <t>20</t>
    </r>
    <r>
      <rPr>
        <sz val="12"/>
        <rFont val="方正黑体_GBK"/>
        <charset val="134"/>
      </rPr>
      <t>元</t>
    </r>
    <r>
      <rPr>
        <sz val="12"/>
        <rFont val="方正黑体_GBK"/>
        <charset val="134"/>
      </rPr>
      <t>/</t>
    </r>
    <r>
      <rPr>
        <sz val="12"/>
        <rFont val="方正黑体_GBK"/>
        <charset val="134"/>
      </rPr>
      <t>亩，第二次矿物油</t>
    </r>
    <r>
      <rPr>
        <sz val="12"/>
        <rFont val="方正黑体_GBK"/>
        <charset val="134"/>
      </rPr>
      <t>+</t>
    </r>
    <r>
      <rPr>
        <sz val="12"/>
        <rFont val="方正黑体_GBK"/>
        <charset val="134"/>
      </rPr>
      <t>苦参碱</t>
    </r>
    <r>
      <rPr>
        <sz val="12"/>
        <rFont val="方正黑体_GBK"/>
        <charset val="134"/>
      </rPr>
      <t>20</t>
    </r>
    <r>
      <rPr>
        <sz val="12"/>
        <rFont val="方正黑体_GBK"/>
        <charset val="134"/>
      </rPr>
      <t>元</t>
    </r>
    <r>
      <rPr>
        <sz val="12"/>
        <rFont val="方正黑体_GBK"/>
        <charset val="134"/>
      </rPr>
      <t>/</t>
    </r>
    <r>
      <rPr>
        <sz val="12"/>
        <rFont val="方正黑体_GBK"/>
        <charset val="134"/>
      </rPr>
      <t>亩），每亩需投入</t>
    </r>
    <r>
      <rPr>
        <sz val="12"/>
        <rFont val="方正黑体_GBK"/>
        <charset val="134"/>
      </rPr>
      <t>40</t>
    </r>
    <r>
      <rPr>
        <sz val="12"/>
        <rFont val="方正黑体_GBK"/>
        <charset val="134"/>
      </rPr>
      <t>元，每亩补助</t>
    </r>
    <r>
      <rPr>
        <sz val="12"/>
        <rFont val="方正黑体_GBK"/>
        <charset val="134"/>
      </rPr>
      <t>30</t>
    </r>
    <r>
      <rPr>
        <sz val="12"/>
        <rFont val="方正黑体_GBK"/>
        <charset val="134"/>
      </rPr>
      <t>元，贫困户补助</t>
    </r>
    <r>
      <rPr>
        <sz val="12"/>
        <rFont val="方正黑体_GBK"/>
        <charset val="134"/>
      </rPr>
      <t>1085</t>
    </r>
    <r>
      <rPr>
        <sz val="12"/>
        <rFont val="方正黑体_GBK"/>
        <charset val="134"/>
      </rPr>
      <t>亩，需资金</t>
    </r>
    <r>
      <rPr>
        <sz val="12"/>
        <rFont val="方正黑体_GBK"/>
        <charset val="134"/>
      </rPr>
      <t>3.255</t>
    </r>
    <r>
      <rPr>
        <sz val="12"/>
        <rFont val="方正黑体_GBK"/>
        <charset val="134"/>
      </rPr>
      <t>万元；</t>
    </r>
    <r>
      <rPr>
        <sz val="12"/>
        <rFont val="方正黑体_GBK"/>
        <charset val="134"/>
      </rPr>
      <t xml:space="preserve"> 6</t>
    </r>
    <r>
      <rPr>
        <sz val="12"/>
        <rFont val="方正黑体_GBK"/>
        <charset val="134"/>
      </rPr>
      <t>、越冬防护材料费</t>
    </r>
    <r>
      <rPr>
        <sz val="12"/>
        <rFont val="方正黑体_GBK"/>
        <charset val="134"/>
      </rPr>
      <t>30</t>
    </r>
    <r>
      <rPr>
        <sz val="12"/>
        <rFont val="方正黑体_GBK"/>
        <charset val="134"/>
      </rPr>
      <t>元</t>
    </r>
    <r>
      <rPr>
        <sz val="12"/>
        <rFont val="方正黑体_GBK"/>
        <charset val="134"/>
      </rPr>
      <t>/</t>
    </r>
    <r>
      <rPr>
        <sz val="12"/>
        <rFont val="方正黑体_GBK"/>
        <charset val="134"/>
      </rPr>
      <t>亩（含生石灰、刷子、盐巴等），每亩补助</t>
    </r>
    <r>
      <rPr>
        <sz val="12"/>
        <rFont val="方正黑体_GBK"/>
        <charset val="134"/>
      </rPr>
      <t>20</t>
    </r>
    <r>
      <rPr>
        <sz val="12"/>
        <rFont val="方正黑体_GBK"/>
        <charset val="134"/>
      </rPr>
      <t>元，需资金</t>
    </r>
    <r>
      <rPr>
        <sz val="12"/>
        <rFont val="方正黑体_GBK"/>
        <charset val="134"/>
      </rPr>
      <t>2.17</t>
    </r>
    <r>
      <rPr>
        <sz val="12"/>
        <rFont val="方正黑体_GBK"/>
        <charset val="134"/>
      </rPr>
      <t>万元，按照有机枣园实际情况进行奖补，奖完为止。带动建档立卡贫困户发展红枣产业户均增收</t>
    </r>
    <r>
      <rPr>
        <sz val="12"/>
        <rFont val="方正黑体_GBK"/>
        <charset val="134"/>
      </rPr>
      <t>150</t>
    </r>
    <r>
      <rPr>
        <sz val="12"/>
        <rFont val="方正黑体_GBK"/>
        <charset val="134"/>
      </rPr>
      <t>元。</t>
    </r>
  </si>
  <si>
    <r>
      <rPr>
        <sz val="12"/>
        <rFont val="方正黑体_GBK"/>
        <charset val="134"/>
      </rPr>
      <t>户增收</t>
    </r>
    <r>
      <rPr>
        <sz val="12"/>
        <rFont val="方正黑体_GBK"/>
        <charset val="134"/>
      </rPr>
      <t>150</t>
    </r>
    <r>
      <rPr>
        <sz val="12"/>
        <rFont val="方正黑体_GBK"/>
        <charset val="134"/>
      </rPr>
      <t>元</t>
    </r>
  </si>
  <si>
    <t>湿地生态旅游基地建设项目</t>
  </si>
  <si>
    <r>
      <rPr>
        <sz val="12"/>
        <rFont val="方正黑体_GBK"/>
        <charset val="134"/>
      </rPr>
      <t>阿亚克塔提让村</t>
    </r>
    <r>
      <rPr>
        <sz val="12"/>
        <rFont val="方正黑体_GBK"/>
        <charset val="134"/>
      </rPr>
      <t>315</t>
    </r>
    <r>
      <rPr>
        <sz val="12"/>
        <rFont val="方正黑体_GBK"/>
        <charset val="134"/>
      </rPr>
      <t>国道塔提让大桥至且尉沙漠公路河道，建设湿地生态旅游基地，总长</t>
    </r>
    <r>
      <rPr>
        <sz val="12"/>
        <rFont val="方正黑体_GBK"/>
        <charset val="134"/>
      </rPr>
      <t>2500</t>
    </r>
    <r>
      <rPr>
        <sz val="12"/>
        <rFont val="方正黑体_GBK"/>
        <charset val="134"/>
      </rPr>
      <t>米，项目区范围</t>
    </r>
    <r>
      <rPr>
        <sz val="12"/>
        <rFont val="方正黑体_GBK"/>
        <charset val="134"/>
      </rPr>
      <t>1870</t>
    </r>
    <r>
      <rPr>
        <sz val="12"/>
        <rFont val="方正黑体_GBK"/>
        <charset val="134"/>
      </rPr>
      <t>亩。项目分两期实施，一期项目建设内容为项目建设内容为引水及堤岸整理共计</t>
    </r>
    <r>
      <rPr>
        <sz val="12"/>
        <rFont val="方正黑体_GBK"/>
        <charset val="134"/>
      </rPr>
      <t>105</t>
    </r>
    <r>
      <rPr>
        <sz val="12"/>
        <rFont val="方正黑体_GBK"/>
        <charset val="134"/>
      </rPr>
      <t>万元，绿化费用</t>
    </r>
    <r>
      <rPr>
        <sz val="12"/>
        <rFont val="方正黑体_GBK"/>
        <charset val="134"/>
      </rPr>
      <t>30</t>
    </r>
    <r>
      <rPr>
        <sz val="12"/>
        <rFont val="方正黑体_GBK"/>
        <charset val="134"/>
      </rPr>
      <t>万元，景区门头宽</t>
    </r>
    <r>
      <rPr>
        <sz val="12"/>
        <rFont val="方正黑体_GBK"/>
        <charset val="134"/>
      </rPr>
      <t>8</t>
    </r>
    <r>
      <rPr>
        <sz val="12"/>
        <rFont val="方正黑体_GBK"/>
        <charset val="134"/>
      </rPr>
      <t>米、高</t>
    </r>
    <r>
      <rPr>
        <sz val="12"/>
        <rFont val="方正黑体_GBK"/>
        <charset val="134"/>
      </rPr>
      <t>5</t>
    </r>
    <r>
      <rPr>
        <sz val="12"/>
        <rFont val="方正黑体_GBK"/>
        <charset val="134"/>
      </rPr>
      <t>米</t>
    </r>
    <r>
      <rPr>
        <sz val="12"/>
        <rFont val="方正黑体_GBK"/>
        <charset val="134"/>
      </rPr>
      <t>15</t>
    </r>
    <r>
      <rPr>
        <sz val="12"/>
        <rFont val="方正黑体_GBK"/>
        <charset val="134"/>
      </rPr>
      <t>万元，观景亭</t>
    </r>
    <r>
      <rPr>
        <sz val="12"/>
        <rFont val="方正黑体_GBK"/>
        <charset val="134"/>
      </rPr>
      <t>1</t>
    </r>
    <r>
      <rPr>
        <sz val="12"/>
        <rFont val="方正黑体_GBK"/>
        <charset val="134"/>
      </rPr>
      <t>个</t>
    </r>
    <r>
      <rPr>
        <sz val="12"/>
        <rFont val="方正黑体_GBK"/>
        <charset val="134"/>
      </rPr>
      <t>8</t>
    </r>
    <r>
      <rPr>
        <sz val="12"/>
        <rFont val="方正黑体_GBK"/>
        <charset val="134"/>
      </rPr>
      <t>万元；休憩长廊</t>
    </r>
    <r>
      <rPr>
        <sz val="12"/>
        <rFont val="方正黑体_GBK"/>
        <charset val="134"/>
      </rPr>
      <t>100</t>
    </r>
    <r>
      <rPr>
        <sz val="12"/>
        <rFont val="方正黑体_GBK"/>
        <charset val="134"/>
      </rPr>
      <t>米，每米</t>
    </r>
    <r>
      <rPr>
        <sz val="12"/>
        <rFont val="方正黑体_GBK"/>
        <charset val="134"/>
      </rPr>
      <t>1500</t>
    </r>
    <r>
      <rPr>
        <sz val="12"/>
        <rFont val="方正黑体_GBK"/>
        <charset val="134"/>
      </rPr>
      <t>元，合计</t>
    </r>
    <r>
      <rPr>
        <sz val="12"/>
        <rFont val="方正黑体_GBK"/>
        <charset val="134"/>
      </rPr>
      <t>15</t>
    </r>
    <r>
      <rPr>
        <sz val="12"/>
        <rFont val="方正黑体_GBK"/>
        <charset val="134"/>
      </rPr>
      <t>万元；</t>
    </r>
    <r>
      <rPr>
        <sz val="12"/>
        <rFont val="方正黑体_GBK"/>
        <charset val="134"/>
      </rPr>
      <t>600</t>
    </r>
    <r>
      <rPr>
        <sz val="12"/>
        <rFont val="方正黑体_GBK"/>
        <charset val="134"/>
      </rPr>
      <t>米木质栈道（</t>
    </r>
    <r>
      <rPr>
        <sz val="12"/>
        <rFont val="方正黑体_GBK"/>
        <charset val="134"/>
      </rPr>
      <t>2</t>
    </r>
    <r>
      <rPr>
        <sz val="12"/>
        <rFont val="方正黑体_GBK"/>
        <charset val="134"/>
      </rPr>
      <t>米宽），每平方米</t>
    </r>
    <r>
      <rPr>
        <sz val="12"/>
        <rFont val="方正黑体_GBK"/>
        <charset val="134"/>
      </rPr>
      <t>400</t>
    </r>
    <r>
      <rPr>
        <sz val="12"/>
        <rFont val="方正黑体_GBK"/>
        <charset val="134"/>
      </rPr>
      <t>元，合计</t>
    </r>
    <r>
      <rPr>
        <sz val="12"/>
        <rFont val="方正黑体_GBK"/>
        <charset val="134"/>
      </rPr>
      <t>48</t>
    </r>
    <r>
      <rPr>
        <sz val="12"/>
        <rFont val="方正黑体_GBK"/>
        <charset val="134"/>
      </rPr>
      <t>万元；网红喊泉</t>
    </r>
    <r>
      <rPr>
        <sz val="12"/>
        <rFont val="方正黑体_GBK"/>
        <charset val="134"/>
      </rPr>
      <t>6</t>
    </r>
    <r>
      <rPr>
        <sz val="12"/>
        <rFont val="方正黑体_GBK"/>
        <charset val="134"/>
      </rPr>
      <t>个，每个</t>
    </r>
    <r>
      <rPr>
        <sz val="12"/>
        <rFont val="方正黑体_GBK"/>
        <charset val="134"/>
      </rPr>
      <t>3</t>
    </r>
    <r>
      <rPr>
        <sz val="12"/>
        <rFont val="方正黑体_GBK"/>
        <charset val="134"/>
      </rPr>
      <t>万元，合计</t>
    </r>
    <r>
      <rPr>
        <sz val="12"/>
        <rFont val="方正黑体_GBK"/>
        <charset val="134"/>
      </rPr>
      <t>18</t>
    </r>
    <r>
      <rPr>
        <sz val="12"/>
        <rFont val="方正黑体_GBK"/>
        <charset val="134"/>
      </rPr>
      <t>万元；旅游公厕</t>
    </r>
    <r>
      <rPr>
        <sz val="12"/>
        <rFont val="方正黑体_GBK"/>
        <charset val="134"/>
      </rPr>
      <t>1</t>
    </r>
    <r>
      <rPr>
        <sz val="12"/>
        <rFont val="方正黑体_GBK"/>
        <charset val="134"/>
      </rPr>
      <t>座</t>
    </r>
    <r>
      <rPr>
        <sz val="12"/>
        <rFont val="方正黑体_GBK"/>
        <charset val="134"/>
      </rPr>
      <t>1.86</t>
    </r>
    <r>
      <rPr>
        <sz val="12"/>
        <rFont val="方正黑体_GBK"/>
        <charset val="134"/>
      </rPr>
      <t>万元；果皮箱</t>
    </r>
    <r>
      <rPr>
        <sz val="12"/>
        <rFont val="方正黑体_GBK"/>
        <charset val="134"/>
      </rPr>
      <t>20</t>
    </r>
    <r>
      <rPr>
        <sz val="12"/>
        <rFont val="方正黑体_GBK"/>
        <charset val="134"/>
      </rPr>
      <t>个、每个</t>
    </r>
    <r>
      <rPr>
        <sz val="12"/>
        <rFont val="方正黑体_GBK"/>
        <charset val="134"/>
      </rPr>
      <t>750</t>
    </r>
    <r>
      <rPr>
        <sz val="12"/>
        <rFont val="方正黑体_GBK"/>
        <charset val="134"/>
      </rPr>
      <t>元，合计</t>
    </r>
    <r>
      <rPr>
        <sz val="12"/>
        <rFont val="方正黑体_GBK"/>
        <charset val="134"/>
      </rPr>
      <t>1.5</t>
    </r>
    <r>
      <rPr>
        <sz val="12"/>
        <rFont val="方正黑体_GBK"/>
        <charset val="134"/>
      </rPr>
      <t>万元；电缆铺设</t>
    </r>
    <r>
      <rPr>
        <sz val="12"/>
        <rFont val="方正黑体_GBK"/>
        <charset val="134"/>
      </rPr>
      <t>2000</t>
    </r>
    <r>
      <rPr>
        <sz val="12"/>
        <rFont val="方正黑体_GBK"/>
        <charset val="134"/>
      </rPr>
      <t>米，</t>
    </r>
    <r>
      <rPr>
        <sz val="12"/>
        <rFont val="方正黑体_GBK"/>
        <charset val="134"/>
      </rPr>
      <t>90</t>
    </r>
    <r>
      <rPr>
        <sz val="12"/>
        <rFont val="方正黑体_GBK"/>
        <charset val="134"/>
      </rPr>
      <t>元</t>
    </r>
    <r>
      <rPr>
        <sz val="12"/>
        <rFont val="方正黑体_GBK"/>
        <charset val="134"/>
      </rPr>
      <t>/</t>
    </r>
    <r>
      <rPr>
        <sz val="12"/>
        <rFont val="方正黑体_GBK"/>
        <charset val="134"/>
      </rPr>
      <t>米，合计</t>
    </r>
    <r>
      <rPr>
        <sz val="12"/>
        <rFont val="方正黑体_GBK"/>
        <charset val="134"/>
      </rPr>
      <t>18</t>
    </r>
    <r>
      <rPr>
        <sz val="12"/>
        <rFont val="方正黑体_GBK"/>
        <charset val="134"/>
      </rPr>
      <t>万元；规划设计等前期费用</t>
    </r>
    <r>
      <rPr>
        <sz val="12"/>
        <rFont val="方正黑体_GBK"/>
        <charset val="134"/>
      </rPr>
      <t>38</t>
    </r>
    <r>
      <rPr>
        <sz val="12"/>
        <rFont val="方正黑体_GBK"/>
        <charset val="134"/>
      </rPr>
      <t>万元。共计</t>
    </r>
    <r>
      <rPr>
        <sz val="12"/>
        <rFont val="方正黑体_GBK"/>
        <charset val="134"/>
      </rPr>
      <t>298.36</t>
    </r>
    <r>
      <rPr>
        <sz val="12"/>
        <rFont val="方正黑体_GBK"/>
        <charset val="134"/>
      </rPr>
      <t>万元。项目建成后，利用现状滩涂形成不同功能旅游区，设置休闲娱乐区、饮食烧烤区、运动健身区及房车营地区等区域。此项目为旅游公益类项目，产权归阿亚克塔提让村委会所有。</t>
    </r>
  </si>
  <si>
    <t>此项目为旅游公益类项目，带动全镇贫困户发展生态旅游增收。</t>
  </si>
  <si>
    <r>
      <rPr>
        <sz val="12"/>
        <rFont val="方正黑体_GBK"/>
        <charset val="134"/>
      </rPr>
      <t>阿亚克塔提让村</t>
    </r>
    <r>
      <rPr>
        <sz val="12"/>
        <rFont val="方正黑体_GBK"/>
        <charset val="134"/>
      </rPr>
      <t>315</t>
    </r>
    <r>
      <rPr>
        <sz val="12"/>
        <rFont val="方正黑体_GBK"/>
        <charset val="134"/>
      </rPr>
      <t>国道塔提让大桥至且尉沙漠公路河道，建设湿地生态旅游基地，总长</t>
    </r>
    <r>
      <rPr>
        <sz val="12"/>
        <rFont val="方正黑体_GBK"/>
        <charset val="134"/>
      </rPr>
      <t>2500</t>
    </r>
    <r>
      <rPr>
        <sz val="12"/>
        <rFont val="方正黑体_GBK"/>
        <charset val="134"/>
      </rPr>
      <t>米，项目区范围</t>
    </r>
    <r>
      <rPr>
        <sz val="12"/>
        <rFont val="方正黑体_GBK"/>
        <charset val="134"/>
      </rPr>
      <t>1870</t>
    </r>
    <r>
      <rPr>
        <sz val="12"/>
        <rFont val="方正黑体_GBK"/>
        <charset val="134"/>
      </rPr>
      <t>亩。项目分两期实施，二期建设内容为</t>
    </r>
    <r>
      <rPr>
        <sz val="12"/>
        <rFont val="方正黑体_GBK"/>
        <charset val="134"/>
      </rPr>
      <t>5000</t>
    </r>
    <r>
      <rPr>
        <sz val="12"/>
        <rFont val="方正黑体_GBK"/>
        <charset val="134"/>
      </rPr>
      <t>米围栏，每米</t>
    </r>
    <r>
      <rPr>
        <sz val="12"/>
        <rFont val="方正黑体_GBK"/>
        <charset val="134"/>
      </rPr>
      <t>200</t>
    </r>
    <r>
      <rPr>
        <sz val="12"/>
        <rFont val="方正黑体_GBK"/>
        <charset val="134"/>
      </rPr>
      <t>元，合计</t>
    </r>
    <r>
      <rPr>
        <sz val="12"/>
        <rFont val="方正黑体_GBK"/>
        <charset val="134"/>
      </rPr>
      <t>100</t>
    </r>
    <r>
      <rPr>
        <sz val="12"/>
        <rFont val="方正黑体_GBK"/>
        <charset val="134"/>
      </rPr>
      <t>万元；</t>
    </r>
    <r>
      <rPr>
        <sz val="12"/>
        <rFont val="方正黑体_GBK"/>
        <charset val="134"/>
      </rPr>
      <t>5000</t>
    </r>
    <r>
      <rPr>
        <sz val="12"/>
        <rFont val="方正黑体_GBK"/>
        <charset val="134"/>
      </rPr>
      <t>米步道（</t>
    </r>
    <r>
      <rPr>
        <sz val="12"/>
        <rFont val="方正黑体_GBK"/>
        <charset val="134"/>
      </rPr>
      <t>2</t>
    </r>
    <r>
      <rPr>
        <sz val="12"/>
        <rFont val="方正黑体_GBK"/>
        <charset val="134"/>
      </rPr>
      <t>米宽），合计</t>
    </r>
    <r>
      <rPr>
        <sz val="12"/>
        <rFont val="方正黑体_GBK"/>
        <charset val="134"/>
      </rPr>
      <t>170</t>
    </r>
    <r>
      <rPr>
        <sz val="12"/>
        <rFont val="方正黑体_GBK"/>
        <charset val="134"/>
      </rPr>
      <t>万元，设计等前期费用</t>
    </r>
    <r>
      <rPr>
        <sz val="12"/>
        <rFont val="方正黑体_GBK"/>
        <charset val="134"/>
      </rPr>
      <t>23</t>
    </r>
    <r>
      <rPr>
        <sz val="12"/>
        <rFont val="方正黑体_GBK"/>
        <charset val="134"/>
      </rPr>
      <t>万元。共计</t>
    </r>
    <r>
      <rPr>
        <sz val="12"/>
        <rFont val="方正黑体_GBK"/>
        <charset val="134"/>
      </rPr>
      <t>293</t>
    </r>
    <r>
      <rPr>
        <sz val="12"/>
        <rFont val="方正黑体_GBK"/>
        <charset val="134"/>
      </rPr>
      <t>万元。项目建成后，利用现状滩涂形成不同功能旅游区，设置休闲娱乐区、饮食烧烤区、运动健身区及房车营地区等区域。此项目为旅游公益类项目，产权归阿亚克塔提让村委会所有。</t>
    </r>
  </si>
  <si>
    <t>拱棚建设项目</t>
  </si>
  <si>
    <r>
      <rPr>
        <sz val="12"/>
        <rFont val="方正黑体_GBK"/>
        <charset val="134"/>
      </rPr>
      <t>建设</t>
    </r>
    <r>
      <rPr>
        <sz val="12"/>
        <rFont val="方正黑体_GBK"/>
        <charset val="134"/>
      </rPr>
      <t>27</t>
    </r>
    <r>
      <rPr>
        <sz val="12"/>
        <rFont val="方正黑体_GBK"/>
        <charset val="134"/>
      </rPr>
      <t>座拱棚：计划投入</t>
    </r>
    <r>
      <rPr>
        <sz val="12"/>
        <rFont val="方正黑体_GBK"/>
        <charset val="134"/>
      </rPr>
      <t>7000</t>
    </r>
    <r>
      <rPr>
        <sz val="12"/>
        <rFont val="方正黑体_GBK"/>
        <charset val="134"/>
      </rPr>
      <t>元建设</t>
    </r>
    <r>
      <rPr>
        <sz val="12"/>
        <rFont val="方正黑体_GBK"/>
        <charset val="134"/>
      </rPr>
      <t>80平方米蔬菜小拱棚（管材采用Φ25的镀锌钢管），利用农户小拱棚购买种植芹菜、韭菜、茄子、辣子、西红柿、萝卜、葱、大蒜、皮牙子、豇豆、恰玛古、白菜等蔬菜种子。合计14万元。</t>
    </r>
  </si>
  <si>
    <t>塔提让镇阿德热斯曼村</t>
  </si>
  <si>
    <r>
      <rPr>
        <sz val="12"/>
        <rFont val="方正黑体_GBK"/>
        <charset val="134"/>
      </rPr>
      <t>新建</t>
    </r>
    <r>
      <rPr>
        <sz val="12"/>
        <rFont val="方正黑体_GBK"/>
        <charset val="134"/>
      </rPr>
      <t>1/2UD80</t>
    </r>
    <r>
      <rPr>
        <sz val="12"/>
        <rFont val="方正黑体_GBK"/>
        <charset val="134"/>
      </rPr>
      <t>防渗支渠，计划修建</t>
    </r>
    <r>
      <rPr>
        <sz val="12"/>
        <rFont val="方正黑体_GBK"/>
        <charset val="134"/>
      </rPr>
      <t>9.65</t>
    </r>
    <r>
      <rPr>
        <sz val="12"/>
        <rFont val="方正黑体_GBK"/>
        <charset val="134"/>
      </rPr>
      <t>公里，根据实际相应配涵洞、节水闸门等设施，每公里</t>
    </r>
    <r>
      <rPr>
        <sz val="12"/>
        <rFont val="方正黑体_GBK"/>
        <charset val="134"/>
      </rPr>
      <t>30</t>
    </r>
    <r>
      <rPr>
        <sz val="12"/>
        <rFont val="方正黑体_GBK"/>
        <charset val="134"/>
      </rPr>
      <t>万元，设计等前期费用</t>
    </r>
    <r>
      <rPr>
        <sz val="12"/>
        <rFont val="方正黑体_GBK"/>
        <charset val="134"/>
      </rPr>
      <t>5.79</t>
    </r>
    <r>
      <rPr>
        <sz val="12"/>
        <rFont val="方正黑体_GBK"/>
        <charset val="134"/>
      </rPr>
      <t>万元。此项目为公益项目，项目建设完成后，资产归村委会所有。</t>
    </r>
  </si>
  <si>
    <r>
      <rPr>
        <sz val="12"/>
        <rFont val="方正黑体_GBK"/>
        <charset val="134"/>
      </rPr>
      <t>购买</t>
    </r>
    <r>
      <rPr>
        <sz val="12"/>
        <rFont val="方正黑体_GBK"/>
        <charset val="134"/>
      </rPr>
      <t>3-5</t>
    </r>
    <r>
      <rPr>
        <sz val="12"/>
        <rFont val="方正黑体_GBK"/>
        <charset val="134"/>
      </rPr>
      <t>岁西门塔尔生产母牛</t>
    </r>
    <r>
      <rPr>
        <sz val="12"/>
        <rFont val="方正黑体_GBK"/>
        <charset val="134"/>
      </rPr>
      <t>30</t>
    </r>
    <r>
      <rPr>
        <sz val="12"/>
        <rFont val="方正黑体_GBK"/>
        <charset val="134"/>
      </rPr>
      <t>头，每头</t>
    </r>
    <r>
      <rPr>
        <sz val="12"/>
        <rFont val="方正黑体_GBK"/>
        <charset val="134"/>
      </rPr>
      <t>2</t>
    </r>
    <r>
      <rPr>
        <sz val="12"/>
        <rFont val="方正黑体_GBK"/>
        <charset val="134"/>
      </rPr>
      <t>万元，资产归属本村集体所有，托养合作社或养殖公司，利用产业发展壮大村集体经济，每年按照不低于托养羊总数的</t>
    </r>
    <r>
      <rPr>
        <sz val="12"/>
        <rFont val="方正黑体_GBK"/>
        <charset val="134"/>
      </rPr>
      <t>20%</t>
    </r>
    <r>
      <rPr>
        <sz val="12"/>
        <rFont val="方正黑体_GBK"/>
        <charset val="134"/>
      </rPr>
      <t>向村委会进行分红，村委会收取分红的</t>
    </r>
    <r>
      <rPr>
        <sz val="12"/>
        <rFont val="方正黑体_GBK"/>
        <charset val="134"/>
      </rPr>
      <t>80%</t>
    </r>
    <r>
      <rPr>
        <sz val="12"/>
        <rFont val="方正黑体_GBK"/>
        <charset val="134"/>
      </rPr>
      <t>向本村贫困户进行分红，分红模式按照贫困程度差异化分红</t>
    </r>
    <r>
      <rPr>
        <sz val="12"/>
        <rFont val="方正黑体_GBK"/>
        <charset val="134"/>
      </rPr>
      <t>1000-2500</t>
    </r>
    <r>
      <rPr>
        <sz val="12"/>
        <rFont val="方正黑体_GBK"/>
        <charset val="134"/>
      </rPr>
      <t>元不等（具体分配情况由村委会会议研究决定），剩余</t>
    </r>
    <r>
      <rPr>
        <sz val="12"/>
        <rFont val="方正黑体_GBK"/>
        <charset val="134"/>
      </rPr>
      <t>20%</t>
    </r>
    <r>
      <rPr>
        <sz val="12"/>
        <rFont val="方正黑体_GBK"/>
        <charset val="134"/>
      </rPr>
      <t>分红归村集体，在脱贫攻坚</t>
    </r>
    <r>
      <rPr>
        <sz val="12"/>
        <rFont val="方正黑体_GBK"/>
        <charset val="134"/>
      </rPr>
      <t>“</t>
    </r>
    <r>
      <rPr>
        <sz val="12"/>
        <rFont val="方正黑体_GBK"/>
        <charset val="134"/>
      </rPr>
      <t>四个不摘</t>
    </r>
    <r>
      <rPr>
        <sz val="12"/>
        <rFont val="方正黑体_GBK"/>
        <charset val="134"/>
      </rPr>
      <t>”</t>
    </r>
    <r>
      <rPr>
        <sz val="12"/>
        <rFont val="方正黑体_GBK"/>
        <charset val="134"/>
      </rPr>
      <t>巩固期结束后，按村级集体经济股份量化，收益归全体村民所有。</t>
    </r>
  </si>
  <si>
    <r>
      <rPr>
        <sz val="12"/>
        <rFont val="方正黑体_GBK"/>
        <charset val="134"/>
      </rPr>
      <t>壮大村集体经济和扶贫等公益事业，户增收</t>
    </r>
    <r>
      <rPr>
        <sz val="12"/>
        <rFont val="方正黑体_GBK"/>
        <charset val="134"/>
      </rPr>
      <t>500</t>
    </r>
    <r>
      <rPr>
        <sz val="12"/>
        <rFont val="方正黑体_GBK"/>
        <charset val="134"/>
      </rPr>
      <t>元</t>
    </r>
  </si>
  <si>
    <t>塔提让镇阿德热斯曼村、巴什塔提让村、阿亚克塔提让村、色日克布央村</t>
  </si>
  <si>
    <r>
      <rPr>
        <sz val="12"/>
        <rFont val="方正黑体_GBK"/>
        <charset val="134"/>
      </rPr>
      <t>为塔提让镇阿德热斯曼村、巴什塔提让村（台吐库勒村）、阿亚克塔提让村、色日克布央村养殖小区按照自来管道，其中：巴什塔提让村（台吐库勒村）联合养殖小区</t>
    </r>
    <r>
      <rPr>
        <sz val="12"/>
        <rFont val="方正黑体_GBK"/>
        <charset val="134"/>
      </rPr>
      <t>PE50</t>
    </r>
    <r>
      <rPr>
        <sz val="12"/>
        <rFont val="方正黑体_GBK"/>
        <charset val="134"/>
      </rPr>
      <t>主管道</t>
    </r>
    <r>
      <rPr>
        <sz val="12"/>
        <rFont val="方正黑体_GBK"/>
        <charset val="134"/>
      </rPr>
      <t>1600</t>
    </r>
    <r>
      <rPr>
        <sz val="12"/>
        <rFont val="方正黑体_GBK"/>
        <charset val="134"/>
      </rPr>
      <t>米，每米</t>
    </r>
    <r>
      <rPr>
        <sz val="12"/>
        <rFont val="方正黑体_GBK"/>
        <charset val="134"/>
      </rPr>
      <t>13</t>
    </r>
    <r>
      <rPr>
        <sz val="12"/>
        <rFont val="方正黑体_GBK"/>
        <charset val="134"/>
      </rPr>
      <t>元，</t>
    </r>
    <r>
      <rPr>
        <sz val="12"/>
        <rFont val="方正黑体_GBK"/>
        <charset val="134"/>
      </rPr>
      <t>PE32</t>
    </r>
    <r>
      <rPr>
        <sz val="12"/>
        <rFont val="方正黑体_GBK"/>
        <charset val="134"/>
      </rPr>
      <t>分管道</t>
    </r>
    <r>
      <rPr>
        <sz val="12"/>
        <rFont val="方正黑体_GBK"/>
        <charset val="134"/>
      </rPr>
      <t>2400</t>
    </r>
    <r>
      <rPr>
        <sz val="12"/>
        <rFont val="方正黑体_GBK"/>
        <charset val="134"/>
      </rPr>
      <t>米，每米</t>
    </r>
    <r>
      <rPr>
        <sz val="12"/>
        <rFont val="方正黑体_GBK"/>
        <charset val="134"/>
      </rPr>
      <t>7.5</t>
    </r>
    <r>
      <rPr>
        <sz val="12"/>
        <rFont val="方正黑体_GBK"/>
        <charset val="134"/>
      </rPr>
      <t>元，检查井</t>
    </r>
    <r>
      <rPr>
        <sz val="12"/>
        <rFont val="方正黑体_GBK"/>
        <charset val="134"/>
      </rPr>
      <t>22</t>
    </r>
    <r>
      <rPr>
        <sz val="12"/>
        <rFont val="方正黑体_GBK"/>
        <charset val="134"/>
      </rPr>
      <t>个，每个</t>
    </r>
    <r>
      <rPr>
        <sz val="12"/>
        <rFont val="方正黑体_GBK"/>
        <charset val="134"/>
      </rPr>
      <t>700</t>
    </r>
    <r>
      <rPr>
        <sz val="12"/>
        <rFont val="方正黑体_GBK"/>
        <charset val="134"/>
      </rPr>
      <t>元，挖掘及填埋土方</t>
    </r>
    <r>
      <rPr>
        <sz val="12"/>
        <rFont val="方正黑体_GBK"/>
        <charset val="134"/>
      </rPr>
      <t>25</t>
    </r>
    <r>
      <rPr>
        <sz val="12"/>
        <rFont val="方正黑体_GBK"/>
        <charset val="134"/>
      </rPr>
      <t>元</t>
    </r>
    <r>
      <rPr>
        <sz val="12"/>
        <rFont val="方正黑体_GBK"/>
        <charset val="134"/>
      </rPr>
      <t>/</t>
    </r>
    <r>
      <rPr>
        <sz val="12"/>
        <rFont val="方正黑体_GBK"/>
        <charset val="134"/>
      </rPr>
      <t>米，相关配件及安装费用</t>
    </r>
    <r>
      <rPr>
        <sz val="12"/>
        <rFont val="方正黑体_GBK"/>
        <charset val="134"/>
      </rPr>
      <t>8500</t>
    </r>
    <r>
      <rPr>
        <sz val="12"/>
        <rFont val="方正黑体_GBK"/>
        <charset val="134"/>
      </rPr>
      <t>元，合计</t>
    </r>
    <r>
      <rPr>
        <sz val="12"/>
        <rFont val="方正黑体_GBK"/>
        <charset val="134"/>
      </rPr>
      <t>16.27</t>
    </r>
    <r>
      <rPr>
        <sz val="12"/>
        <rFont val="方正黑体_GBK"/>
        <charset val="134"/>
      </rPr>
      <t>万元；色日克布央村养殖小区</t>
    </r>
    <r>
      <rPr>
        <sz val="12"/>
        <rFont val="方正黑体_GBK"/>
        <charset val="134"/>
      </rPr>
      <t>PE32</t>
    </r>
    <r>
      <rPr>
        <sz val="12"/>
        <rFont val="方正黑体_GBK"/>
        <charset val="134"/>
      </rPr>
      <t>主管道</t>
    </r>
    <r>
      <rPr>
        <sz val="12"/>
        <rFont val="方正黑体_GBK"/>
        <charset val="134"/>
      </rPr>
      <t>1250</t>
    </r>
    <r>
      <rPr>
        <sz val="12"/>
        <rFont val="方正黑体_GBK"/>
        <charset val="134"/>
      </rPr>
      <t>米，每米</t>
    </r>
    <r>
      <rPr>
        <sz val="12"/>
        <rFont val="方正黑体_GBK"/>
        <charset val="134"/>
      </rPr>
      <t>7.5</t>
    </r>
    <r>
      <rPr>
        <sz val="12"/>
        <rFont val="方正黑体_GBK"/>
        <charset val="134"/>
      </rPr>
      <t>元，</t>
    </r>
    <r>
      <rPr>
        <sz val="12"/>
        <rFont val="方正黑体_GBK"/>
        <charset val="134"/>
      </rPr>
      <t>PE32</t>
    </r>
    <r>
      <rPr>
        <sz val="12"/>
        <rFont val="方正黑体_GBK"/>
        <charset val="134"/>
      </rPr>
      <t>分管道</t>
    </r>
    <r>
      <rPr>
        <sz val="12"/>
        <rFont val="方正黑体_GBK"/>
        <charset val="134"/>
      </rPr>
      <t>1300</t>
    </r>
    <r>
      <rPr>
        <sz val="12"/>
        <rFont val="方正黑体_GBK"/>
        <charset val="134"/>
      </rPr>
      <t>米，每米</t>
    </r>
    <r>
      <rPr>
        <sz val="12"/>
        <rFont val="方正黑体_GBK"/>
        <charset val="134"/>
      </rPr>
      <t>7.5</t>
    </r>
    <r>
      <rPr>
        <sz val="12"/>
        <rFont val="方正黑体_GBK"/>
        <charset val="134"/>
      </rPr>
      <t>元，检查井</t>
    </r>
    <r>
      <rPr>
        <sz val="12"/>
        <rFont val="方正黑体_GBK"/>
        <charset val="134"/>
      </rPr>
      <t>25</t>
    </r>
    <r>
      <rPr>
        <sz val="12"/>
        <rFont val="方正黑体_GBK"/>
        <charset val="134"/>
      </rPr>
      <t>个，每个</t>
    </r>
    <r>
      <rPr>
        <sz val="12"/>
        <rFont val="方正黑体_GBK"/>
        <charset val="134"/>
      </rPr>
      <t>700</t>
    </r>
    <r>
      <rPr>
        <sz val="12"/>
        <rFont val="方正黑体_GBK"/>
        <charset val="134"/>
      </rPr>
      <t>元，挖掘及填埋土方</t>
    </r>
    <r>
      <rPr>
        <sz val="12"/>
        <rFont val="方正黑体_GBK"/>
        <charset val="134"/>
      </rPr>
      <t>25</t>
    </r>
    <r>
      <rPr>
        <sz val="12"/>
        <rFont val="方正黑体_GBK"/>
        <charset val="134"/>
      </rPr>
      <t>元</t>
    </r>
    <r>
      <rPr>
        <sz val="12"/>
        <rFont val="方正黑体_GBK"/>
        <charset val="134"/>
      </rPr>
      <t>/</t>
    </r>
    <r>
      <rPr>
        <sz val="12"/>
        <rFont val="方正黑体_GBK"/>
        <charset val="134"/>
      </rPr>
      <t>米，相关配件及安装费用</t>
    </r>
    <r>
      <rPr>
        <sz val="12"/>
        <rFont val="方正黑体_GBK"/>
        <charset val="134"/>
      </rPr>
      <t>8000</t>
    </r>
    <r>
      <rPr>
        <sz val="12"/>
        <rFont val="方正黑体_GBK"/>
        <charset val="134"/>
      </rPr>
      <t>元，合计</t>
    </r>
    <r>
      <rPr>
        <sz val="12"/>
        <rFont val="方正黑体_GBK"/>
        <charset val="134"/>
      </rPr>
      <t>10.8375</t>
    </r>
    <r>
      <rPr>
        <sz val="12"/>
        <rFont val="方正黑体_GBK"/>
        <charset val="134"/>
      </rPr>
      <t>万元；阿德热斯曼村养殖小区</t>
    </r>
    <r>
      <rPr>
        <sz val="12"/>
        <rFont val="方正黑体_GBK"/>
        <charset val="134"/>
      </rPr>
      <t>PE32</t>
    </r>
    <r>
      <rPr>
        <sz val="12"/>
        <rFont val="方正黑体_GBK"/>
        <charset val="134"/>
      </rPr>
      <t>主管道</t>
    </r>
    <r>
      <rPr>
        <sz val="12"/>
        <rFont val="方正黑体_GBK"/>
        <charset val="134"/>
      </rPr>
      <t>800</t>
    </r>
    <r>
      <rPr>
        <sz val="12"/>
        <rFont val="方正黑体_GBK"/>
        <charset val="134"/>
      </rPr>
      <t>米，每米</t>
    </r>
    <r>
      <rPr>
        <sz val="12"/>
        <rFont val="方正黑体_GBK"/>
        <charset val="134"/>
      </rPr>
      <t>7.5</t>
    </r>
    <r>
      <rPr>
        <sz val="12"/>
        <rFont val="方正黑体_GBK"/>
        <charset val="134"/>
      </rPr>
      <t>元，</t>
    </r>
    <r>
      <rPr>
        <sz val="12"/>
        <rFont val="方正黑体_GBK"/>
        <charset val="134"/>
      </rPr>
      <t>PE32</t>
    </r>
    <r>
      <rPr>
        <sz val="12"/>
        <rFont val="方正黑体_GBK"/>
        <charset val="134"/>
      </rPr>
      <t>分管道</t>
    </r>
    <r>
      <rPr>
        <sz val="12"/>
        <rFont val="方正黑体_GBK"/>
        <charset val="134"/>
      </rPr>
      <t>700</t>
    </r>
    <r>
      <rPr>
        <sz val="12"/>
        <rFont val="方正黑体_GBK"/>
        <charset val="134"/>
      </rPr>
      <t>米，每米</t>
    </r>
    <r>
      <rPr>
        <sz val="12"/>
        <rFont val="方正黑体_GBK"/>
        <charset val="134"/>
      </rPr>
      <t>7.5</t>
    </r>
    <r>
      <rPr>
        <sz val="12"/>
        <rFont val="方正黑体_GBK"/>
        <charset val="134"/>
      </rPr>
      <t>元，检查井</t>
    </r>
    <r>
      <rPr>
        <sz val="12"/>
        <rFont val="方正黑体_GBK"/>
        <charset val="134"/>
      </rPr>
      <t>8</t>
    </r>
    <r>
      <rPr>
        <sz val="12"/>
        <rFont val="方正黑体_GBK"/>
        <charset val="134"/>
      </rPr>
      <t>个，每个</t>
    </r>
    <r>
      <rPr>
        <sz val="12"/>
        <rFont val="方正黑体_GBK"/>
        <charset val="134"/>
      </rPr>
      <t>700</t>
    </r>
    <r>
      <rPr>
        <sz val="12"/>
        <rFont val="方正黑体_GBK"/>
        <charset val="134"/>
      </rPr>
      <t>元，挖掘及填埋土方</t>
    </r>
    <r>
      <rPr>
        <sz val="12"/>
        <rFont val="方正黑体_GBK"/>
        <charset val="134"/>
      </rPr>
      <t>25</t>
    </r>
    <r>
      <rPr>
        <sz val="12"/>
        <rFont val="方正黑体_GBK"/>
        <charset val="134"/>
      </rPr>
      <t>元</t>
    </r>
    <r>
      <rPr>
        <sz val="12"/>
        <rFont val="方正黑体_GBK"/>
        <charset val="134"/>
      </rPr>
      <t>/</t>
    </r>
    <r>
      <rPr>
        <sz val="12"/>
        <rFont val="方正黑体_GBK"/>
        <charset val="134"/>
      </rPr>
      <t>米，相关配件及安装费用</t>
    </r>
    <r>
      <rPr>
        <sz val="12"/>
        <rFont val="方正黑体_GBK"/>
        <charset val="134"/>
      </rPr>
      <t>2500</t>
    </r>
    <r>
      <rPr>
        <sz val="12"/>
        <rFont val="方正黑体_GBK"/>
        <charset val="134"/>
      </rPr>
      <t>元，合计</t>
    </r>
    <r>
      <rPr>
        <sz val="12"/>
        <rFont val="方正黑体_GBK"/>
        <charset val="134"/>
      </rPr>
      <t>5.685</t>
    </r>
    <r>
      <rPr>
        <sz val="12"/>
        <rFont val="方正黑体_GBK"/>
        <charset val="134"/>
      </rPr>
      <t>万元；阿亚克塔提让村</t>
    </r>
    <r>
      <rPr>
        <sz val="12"/>
        <rFont val="方正黑体_GBK"/>
        <charset val="134"/>
      </rPr>
      <t>PE50</t>
    </r>
    <r>
      <rPr>
        <sz val="12"/>
        <rFont val="方正黑体_GBK"/>
        <charset val="134"/>
      </rPr>
      <t>主管道</t>
    </r>
    <r>
      <rPr>
        <sz val="12"/>
        <rFont val="方正黑体_GBK"/>
        <charset val="134"/>
      </rPr>
      <t>3000</t>
    </r>
    <r>
      <rPr>
        <sz val="12"/>
        <rFont val="方正黑体_GBK"/>
        <charset val="134"/>
      </rPr>
      <t>米，每米</t>
    </r>
    <r>
      <rPr>
        <sz val="12"/>
        <rFont val="方正黑体_GBK"/>
        <charset val="134"/>
      </rPr>
      <t>13</t>
    </r>
    <r>
      <rPr>
        <sz val="12"/>
        <rFont val="方正黑体_GBK"/>
        <charset val="134"/>
      </rPr>
      <t>元，</t>
    </r>
    <r>
      <rPr>
        <sz val="12"/>
        <rFont val="方正黑体_GBK"/>
        <charset val="134"/>
      </rPr>
      <t>PE32</t>
    </r>
    <r>
      <rPr>
        <sz val="12"/>
        <rFont val="方正黑体_GBK"/>
        <charset val="134"/>
      </rPr>
      <t>分管道</t>
    </r>
    <r>
      <rPr>
        <sz val="12"/>
        <rFont val="方正黑体_GBK"/>
        <charset val="134"/>
      </rPr>
      <t>2400</t>
    </r>
    <r>
      <rPr>
        <sz val="12"/>
        <rFont val="方正黑体_GBK"/>
        <charset val="134"/>
      </rPr>
      <t>米，每米</t>
    </r>
    <r>
      <rPr>
        <sz val="12"/>
        <rFont val="方正黑体_GBK"/>
        <charset val="134"/>
      </rPr>
      <t>7.5</t>
    </r>
    <r>
      <rPr>
        <sz val="12"/>
        <rFont val="方正黑体_GBK"/>
        <charset val="134"/>
      </rPr>
      <t>元，检查井</t>
    </r>
    <r>
      <rPr>
        <sz val="12"/>
        <rFont val="方正黑体_GBK"/>
        <charset val="134"/>
      </rPr>
      <t>25</t>
    </r>
    <r>
      <rPr>
        <sz val="12"/>
        <rFont val="方正黑体_GBK"/>
        <charset val="134"/>
      </rPr>
      <t>个，每个</t>
    </r>
    <r>
      <rPr>
        <sz val="12"/>
        <rFont val="方正黑体_GBK"/>
        <charset val="134"/>
      </rPr>
      <t>700</t>
    </r>
    <r>
      <rPr>
        <sz val="12"/>
        <rFont val="方正黑体_GBK"/>
        <charset val="134"/>
      </rPr>
      <t>元，挖掘及填埋土方</t>
    </r>
    <r>
      <rPr>
        <sz val="12"/>
        <rFont val="方正黑体_GBK"/>
        <charset val="134"/>
      </rPr>
      <t>25</t>
    </r>
    <r>
      <rPr>
        <sz val="12"/>
        <rFont val="方正黑体_GBK"/>
        <charset val="134"/>
      </rPr>
      <t>元</t>
    </r>
    <r>
      <rPr>
        <sz val="12"/>
        <rFont val="方正黑体_GBK"/>
        <charset val="134"/>
      </rPr>
      <t>/</t>
    </r>
    <r>
      <rPr>
        <sz val="12"/>
        <rFont val="方正黑体_GBK"/>
        <charset val="134"/>
      </rPr>
      <t>米，相关配件及安装费用</t>
    </r>
    <r>
      <rPr>
        <sz val="12"/>
        <rFont val="方正黑体_GBK"/>
        <charset val="134"/>
      </rPr>
      <t>9400</t>
    </r>
    <r>
      <rPr>
        <sz val="12"/>
        <rFont val="方正黑体_GBK"/>
        <charset val="134"/>
      </rPr>
      <t>元，合计</t>
    </r>
    <r>
      <rPr>
        <sz val="12"/>
        <rFont val="方正黑体_GBK"/>
        <charset val="134"/>
      </rPr>
      <t>21.89</t>
    </r>
    <r>
      <rPr>
        <sz val="12"/>
        <rFont val="方正黑体_GBK"/>
        <charset val="134"/>
      </rPr>
      <t>万元。项目共计</t>
    </r>
    <r>
      <rPr>
        <sz val="12"/>
        <rFont val="方正黑体_GBK"/>
        <charset val="134"/>
      </rPr>
      <t>54.6825</t>
    </r>
    <r>
      <rPr>
        <sz val="12"/>
        <rFont val="方正黑体_GBK"/>
        <charset val="134"/>
      </rPr>
      <t>万元。</t>
    </r>
  </si>
  <si>
    <t>塔提让镇阿亚克塔提让村</t>
  </si>
  <si>
    <r>
      <rPr>
        <sz val="12"/>
        <rFont val="方正黑体_GBK"/>
        <charset val="134"/>
      </rPr>
      <t>购买生产母羊（</t>
    </r>
    <r>
      <rPr>
        <sz val="12"/>
        <rFont val="方正黑体_GBK"/>
        <charset val="134"/>
      </rPr>
      <t>2-6</t>
    </r>
    <r>
      <rPr>
        <sz val="12"/>
        <rFont val="方正黑体_GBK"/>
        <charset val="134"/>
      </rPr>
      <t>且末羊，体重</t>
    </r>
    <r>
      <rPr>
        <sz val="12"/>
        <rFont val="方正黑体_GBK"/>
        <charset val="134"/>
      </rPr>
      <t>30</t>
    </r>
    <r>
      <rPr>
        <sz val="12"/>
        <rFont val="方正黑体_GBK"/>
        <charset val="134"/>
      </rPr>
      <t>公斤以上）</t>
    </r>
    <r>
      <rPr>
        <sz val="12"/>
        <rFont val="方正黑体_GBK"/>
        <charset val="134"/>
      </rPr>
      <t>800</t>
    </r>
    <r>
      <rPr>
        <sz val="12"/>
        <rFont val="方正黑体_GBK"/>
        <charset val="134"/>
      </rPr>
      <t>只，每只</t>
    </r>
    <r>
      <rPr>
        <sz val="12"/>
        <rFont val="方正黑体_GBK"/>
        <charset val="134"/>
      </rPr>
      <t>1500</t>
    </r>
    <r>
      <rPr>
        <sz val="12"/>
        <rFont val="方正黑体_GBK"/>
        <charset val="134"/>
      </rPr>
      <t>元，产权归村集体所有，托养合作社或养殖公司，每年按照不低于托养羊总数的</t>
    </r>
    <r>
      <rPr>
        <sz val="12"/>
        <rFont val="方正黑体_GBK"/>
        <charset val="134"/>
      </rPr>
      <t>15%</t>
    </r>
    <r>
      <rPr>
        <sz val="12"/>
        <rFont val="方正黑体_GBK"/>
        <charset val="134"/>
      </rPr>
      <t>向村委会进行分红，村委会收取分红的</t>
    </r>
    <r>
      <rPr>
        <sz val="12"/>
        <rFont val="方正黑体_GBK"/>
        <charset val="134"/>
      </rPr>
      <t>80%</t>
    </r>
    <r>
      <rPr>
        <sz val="12"/>
        <rFont val="方正黑体_GBK"/>
        <charset val="134"/>
      </rPr>
      <t>向本村贫困户进行分红，分红模式按照贫困程度差异化分红</t>
    </r>
    <r>
      <rPr>
        <sz val="12"/>
        <rFont val="方正黑体_GBK"/>
        <charset val="134"/>
      </rPr>
      <t>500-2000</t>
    </r>
    <r>
      <rPr>
        <sz val="12"/>
        <rFont val="方正黑体_GBK"/>
        <charset val="134"/>
      </rPr>
      <t>元不等（具体分配情况由村委会会议研究决定），剩余</t>
    </r>
    <r>
      <rPr>
        <sz val="12"/>
        <rFont val="方正黑体_GBK"/>
        <charset val="134"/>
      </rPr>
      <t>20%</t>
    </r>
    <r>
      <rPr>
        <sz val="12"/>
        <rFont val="方正黑体_GBK"/>
        <charset val="134"/>
      </rPr>
      <t>分红归村集体，在脱贫攻坚</t>
    </r>
    <r>
      <rPr>
        <sz val="12"/>
        <rFont val="方正黑体_GBK"/>
        <charset val="134"/>
      </rPr>
      <t>“</t>
    </r>
    <r>
      <rPr>
        <sz val="12"/>
        <rFont val="方正黑体_GBK"/>
        <charset val="134"/>
      </rPr>
      <t>四个不摘</t>
    </r>
    <r>
      <rPr>
        <sz val="12"/>
        <rFont val="方正黑体_GBK"/>
        <charset val="134"/>
      </rPr>
      <t>”</t>
    </r>
    <r>
      <rPr>
        <sz val="12"/>
        <rFont val="方正黑体_GBK"/>
        <charset val="134"/>
      </rPr>
      <t>巩固期结束后，按村级集体经济股份量化，收益归全体村民所有。</t>
    </r>
  </si>
  <si>
    <r>
      <rPr>
        <sz val="12"/>
        <rFont val="方正黑体_GBK"/>
        <charset val="134"/>
      </rPr>
      <t>建设</t>
    </r>
    <r>
      <rPr>
        <sz val="12"/>
        <rFont val="方正黑体_GBK"/>
        <charset val="134"/>
      </rPr>
      <t>1/2UD80</t>
    </r>
    <r>
      <rPr>
        <sz val="12"/>
        <rFont val="方正黑体_GBK"/>
        <charset val="134"/>
      </rPr>
      <t>防渗渠</t>
    </r>
    <r>
      <rPr>
        <sz val="12"/>
        <rFont val="方正黑体_GBK"/>
        <charset val="134"/>
      </rPr>
      <t>2</t>
    </r>
    <r>
      <rPr>
        <sz val="12"/>
        <rFont val="方正黑体_GBK"/>
        <charset val="134"/>
      </rPr>
      <t>公里，根据实际相应配涵洞、节水闸门等设施，每公里</t>
    </r>
    <r>
      <rPr>
        <sz val="12"/>
        <rFont val="方正黑体_GBK"/>
        <charset val="134"/>
      </rPr>
      <t>30</t>
    </r>
    <r>
      <rPr>
        <sz val="12"/>
        <rFont val="方正黑体_GBK"/>
        <charset val="134"/>
      </rPr>
      <t>万元，设计等前期费用</t>
    </r>
    <r>
      <rPr>
        <sz val="12"/>
        <rFont val="方正黑体_GBK"/>
        <charset val="134"/>
      </rPr>
      <t>1.2</t>
    </r>
    <r>
      <rPr>
        <sz val="12"/>
        <rFont val="方正黑体_GBK"/>
        <charset val="134"/>
      </rPr>
      <t>万元。此项目为公益项目，项目建设完成后，资产归村委会所有。</t>
    </r>
  </si>
  <si>
    <r>
      <rPr>
        <sz val="12"/>
        <rFont val="方正黑体_GBK"/>
        <charset val="134"/>
      </rPr>
      <t>购买</t>
    </r>
    <r>
      <rPr>
        <sz val="12"/>
        <rFont val="方正黑体_GBK"/>
        <charset val="134"/>
      </rPr>
      <t>3-5</t>
    </r>
    <r>
      <rPr>
        <sz val="12"/>
        <rFont val="方正黑体_GBK"/>
        <charset val="134"/>
      </rPr>
      <t>岁西门塔尔生产母牛</t>
    </r>
    <r>
      <rPr>
        <sz val="12"/>
        <rFont val="方正黑体_GBK"/>
        <charset val="134"/>
      </rPr>
      <t>50</t>
    </r>
    <r>
      <rPr>
        <sz val="12"/>
        <rFont val="方正黑体_GBK"/>
        <charset val="134"/>
      </rPr>
      <t>头，每头</t>
    </r>
    <r>
      <rPr>
        <sz val="12"/>
        <rFont val="方正黑体_GBK"/>
        <charset val="134"/>
      </rPr>
      <t>2</t>
    </r>
    <r>
      <rPr>
        <sz val="12"/>
        <rFont val="方正黑体_GBK"/>
        <charset val="134"/>
      </rPr>
      <t>万元，资产归属本村集体所有，托养合作社或养殖公司，利用产业发展壮大村集体经济，每年按照不低于托养羊总数的</t>
    </r>
    <r>
      <rPr>
        <sz val="12"/>
        <rFont val="方正黑体_GBK"/>
        <charset val="134"/>
      </rPr>
      <t>20%</t>
    </r>
    <r>
      <rPr>
        <sz val="12"/>
        <rFont val="方正黑体_GBK"/>
        <charset val="134"/>
      </rPr>
      <t>向村委会进行分红，村委会收取分红的</t>
    </r>
    <r>
      <rPr>
        <sz val="12"/>
        <rFont val="方正黑体_GBK"/>
        <charset val="134"/>
      </rPr>
      <t>80%</t>
    </r>
    <r>
      <rPr>
        <sz val="12"/>
        <rFont val="方正黑体_GBK"/>
        <charset val="134"/>
      </rPr>
      <t>向本村贫困户进行分红，分红模式按照贫困程度差异化分红</t>
    </r>
    <r>
      <rPr>
        <sz val="12"/>
        <rFont val="方正黑体_GBK"/>
        <charset val="134"/>
      </rPr>
      <t>1000-2500</t>
    </r>
    <r>
      <rPr>
        <sz val="12"/>
        <rFont val="方正黑体_GBK"/>
        <charset val="134"/>
      </rPr>
      <t>元不等（具体分配情况由村委会会议研究决定），剩余</t>
    </r>
    <r>
      <rPr>
        <sz val="12"/>
        <rFont val="方正黑体_GBK"/>
        <charset val="134"/>
      </rPr>
      <t>20%</t>
    </r>
    <r>
      <rPr>
        <sz val="12"/>
        <rFont val="方正黑体_GBK"/>
        <charset val="134"/>
      </rPr>
      <t>分红归村集体，在脱贫攻坚</t>
    </r>
    <r>
      <rPr>
        <sz val="12"/>
        <rFont val="方正黑体_GBK"/>
        <charset val="134"/>
      </rPr>
      <t>“</t>
    </r>
    <r>
      <rPr>
        <sz val="12"/>
        <rFont val="方正黑体_GBK"/>
        <charset val="134"/>
      </rPr>
      <t>四个不摘</t>
    </r>
    <r>
      <rPr>
        <sz val="12"/>
        <rFont val="方正黑体_GBK"/>
        <charset val="134"/>
      </rPr>
      <t>”</t>
    </r>
    <r>
      <rPr>
        <sz val="12"/>
        <rFont val="方正黑体_GBK"/>
        <charset val="134"/>
      </rPr>
      <t>巩固期结束后，按村级集体经济股份量化，收益归全体村民所有。</t>
    </r>
  </si>
  <si>
    <t>门面房建设项目</t>
  </si>
  <si>
    <r>
      <rPr>
        <sz val="12"/>
        <rFont val="方正黑体_GBK"/>
        <charset val="134"/>
      </rPr>
      <t>在</t>
    </r>
    <r>
      <rPr>
        <sz val="12"/>
        <rFont val="方正黑体_GBK"/>
        <charset val="134"/>
      </rPr>
      <t>315</t>
    </r>
    <r>
      <rPr>
        <sz val="12"/>
        <rFont val="方正黑体_GBK"/>
        <charset val="134"/>
      </rPr>
      <t>国道塔提让大桥北侧建设砖混门面房</t>
    </r>
    <r>
      <rPr>
        <sz val="12"/>
        <rFont val="方正黑体_GBK"/>
        <charset val="134"/>
      </rPr>
      <t>300</t>
    </r>
    <r>
      <rPr>
        <sz val="12"/>
        <rFont val="方正黑体_GBK"/>
        <charset val="134"/>
      </rPr>
      <t>平方米，每平方米</t>
    </r>
    <r>
      <rPr>
        <sz val="12"/>
        <rFont val="方正黑体_GBK"/>
        <charset val="134"/>
      </rPr>
      <t>2300</t>
    </r>
    <r>
      <rPr>
        <sz val="12"/>
        <rFont val="方正黑体_GBK"/>
        <charset val="134"/>
      </rPr>
      <t>元，水、电、排等基础设施</t>
    </r>
    <r>
      <rPr>
        <sz val="12"/>
        <rFont val="方正黑体_GBK"/>
        <charset val="134"/>
      </rPr>
      <t>7</t>
    </r>
    <r>
      <rPr>
        <sz val="12"/>
        <rFont val="方正黑体_GBK"/>
        <charset val="134"/>
      </rPr>
      <t>万元，共计</t>
    </r>
    <r>
      <rPr>
        <sz val="12"/>
        <rFont val="方正黑体_GBK"/>
        <charset val="134"/>
      </rPr>
      <t>76</t>
    </r>
    <r>
      <rPr>
        <sz val="12"/>
        <rFont val="方正黑体_GBK"/>
        <charset val="134"/>
      </rPr>
      <t>万元；并建设</t>
    </r>
    <r>
      <rPr>
        <sz val="12"/>
        <rFont val="方正黑体_GBK"/>
        <charset val="134"/>
      </rPr>
      <t>1000</t>
    </r>
    <r>
      <rPr>
        <sz val="12"/>
        <rFont val="方正黑体_GBK"/>
        <charset val="134"/>
      </rPr>
      <t>平方米地坪及步道，每平方米</t>
    </r>
    <r>
      <rPr>
        <sz val="12"/>
        <rFont val="方正黑体_GBK"/>
        <charset val="134"/>
      </rPr>
      <t>200</t>
    </r>
    <r>
      <rPr>
        <sz val="12"/>
        <rFont val="方正黑体_GBK"/>
        <charset val="134"/>
      </rPr>
      <t>元，共计</t>
    </r>
    <r>
      <rPr>
        <sz val="12"/>
        <rFont val="方正黑体_GBK"/>
        <charset val="134"/>
      </rPr>
      <t>20</t>
    </r>
    <r>
      <rPr>
        <sz val="12"/>
        <rFont val="方正黑体_GBK"/>
        <charset val="134"/>
      </rPr>
      <t>万元</t>
    </r>
    <r>
      <rPr>
        <sz val="12"/>
        <rFont val="方正黑体_GBK"/>
        <charset val="134"/>
      </rPr>
      <t>.</t>
    </r>
    <r>
      <rPr>
        <sz val="12"/>
        <rFont val="方正黑体_GBK"/>
        <charset val="134"/>
      </rPr>
      <t>合计</t>
    </r>
    <r>
      <rPr>
        <sz val="12"/>
        <rFont val="方正黑体_GBK"/>
        <charset val="134"/>
      </rPr>
      <t>96</t>
    </r>
    <r>
      <rPr>
        <sz val="12"/>
        <rFont val="方正黑体_GBK"/>
        <charset val="134"/>
      </rPr>
      <t>万元。项目建成后归村集体所有，利用产业发展壮大村集体经济，每年按照收益的</t>
    </r>
    <r>
      <rPr>
        <sz val="12"/>
        <rFont val="方正黑体_GBK"/>
        <charset val="134"/>
      </rPr>
      <t>20%</t>
    </r>
    <r>
      <rPr>
        <sz val="12"/>
        <rFont val="方正黑体_GBK"/>
        <charset val="134"/>
      </rPr>
      <t>向村委会进行分红，村委会收取分红的</t>
    </r>
    <r>
      <rPr>
        <sz val="12"/>
        <rFont val="方正黑体_GBK"/>
        <charset val="134"/>
      </rPr>
      <t>80%</t>
    </r>
    <r>
      <rPr>
        <sz val="12"/>
        <rFont val="方正黑体_GBK"/>
        <charset val="134"/>
      </rPr>
      <t>向本村贫困户进行分红，在脱贫攻坚</t>
    </r>
    <r>
      <rPr>
        <sz val="12"/>
        <rFont val="方正黑体_GBK"/>
        <charset val="134"/>
      </rPr>
      <t>“</t>
    </r>
    <r>
      <rPr>
        <sz val="12"/>
        <rFont val="方正黑体_GBK"/>
        <charset val="134"/>
      </rPr>
      <t>四个不摘</t>
    </r>
    <r>
      <rPr>
        <sz val="12"/>
        <rFont val="方正黑体_GBK"/>
        <charset val="134"/>
      </rPr>
      <t>”</t>
    </r>
    <r>
      <rPr>
        <sz val="12"/>
        <rFont val="方正黑体_GBK"/>
        <charset val="134"/>
      </rPr>
      <t>巩固期结束后，按村级集体经济股份量化，收益归全体村民所有。</t>
    </r>
  </si>
  <si>
    <t>塔提让镇巴什塔提村（台吐库勒村）联合养殖小区</t>
  </si>
  <si>
    <r>
      <rPr>
        <sz val="12"/>
        <rFont val="方正黑体_GBK"/>
        <charset val="134"/>
      </rPr>
      <t>1.</t>
    </r>
    <r>
      <rPr>
        <sz val="12"/>
        <rFont val="方正黑体_GBK"/>
        <charset val="134"/>
      </rPr>
      <t>消毒室：建筑面积为</t>
    </r>
    <r>
      <rPr>
        <sz val="12"/>
        <rFont val="方正黑体_GBK"/>
        <charset val="134"/>
      </rPr>
      <t>50</t>
    </r>
    <r>
      <rPr>
        <sz val="12"/>
        <rFont val="方正黑体_GBK"/>
        <charset val="134"/>
      </rPr>
      <t>平米，</t>
    </r>
    <r>
      <rPr>
        <sz val="12"/>
        <rFont val="方正黑体_GBK"/>
        <charset val="134"/>
      </rPr>
      <t>1760</t>
    </r>
    <r>
      <rPr>
        <sz val="12"/>
        <rFont val="方正黑体_GBK"/>
        <charset val="134"/>
      </rPr>
      <t>元</t>
    </r>
    <r>
      <rPr>
        <sz val="12"/>
        <rFont val="方正黑体_GBK"/>
        <charset val="134"/>
      </rPr>
      <t>/</t>
    </r>
    <r>
      <rPr>
        <sz val="12"/>
        <rFont val="方正黑体_GBK"/>
        <charset val="134"/>
      </rPr>
      <t>平米，需要</t>
    </r>
    <r>
      <rPr>
        <sz val="12"/>
        <rFont val="方正黑体_GBK"/>
        <charset val="134"/>
      </rPr>
      <t>8.8</t>
    </r>
    <r>
      <rPr>
        <sz val="12"/>
        <rFont val="方正黑体_GBK"/>
        <charset val="134"/>
      </rPr>
      <t>万元；</t>
    </r>
    <r>
      <rPr>
        <sz val="12"/>
        <rFont val="方正黑体_GBK"/>
        <charset val="134"/>
      </rPr>
      <t>2.</t>
    </r>
    <r>
      <rPr>
        <sz val="12"/>
        <rFont val="方正黑体_GBK"/>
        <charset val="134"/>
      </rPr>
      <t>消毒池：建筑面积为</t>
    </r>
    <r>
      <rPr>
        <sz val="12"/>
        <rFont val="方正黑体_GBK"/>
        <charset val="134"/>
      </rPr>
      <t>30</t>
    </r>
    <r>
      <rPr>
        <sz val="12"/>
        <rFont val="方正黑体_GBK"/>
        <charset val="134"/>
      </rPr>
      <t>平米，</t>
    </r>
    <r>
      <rPr>
        <sz val="12"/>
        <rFont val="方正黑体_GBK"/>
        <charset val="134"/>
      </rPr>
      <t>285</t>
    </r>
    <r>
      <rPr>
        <sz val="12"/>
        <rFont val="方正黑体_GBK"/>
        <charset val="134"/>
      </rPr>
      <t>元</t>
    </r>
    <r>
      <rPr>
        <sz val="12"/>
        <rFont val="方正黑体_GBK"/>
        <charset val="134"/>
      </rPr>
      <t>/</t>
    </r>
    <r>
      <rPr>
        <sz val="12"/>
        <rFont val="方正黑体_GBK"/>
        <charset val="134"/>
      </rPr>
      <t>平米，需要</t>
    </r>
    <r>
      <rPr>
        <sz val="12"/>
        <rFont val="方正黑体_GBK"/>
        <charset val="134"/>
      </rPr>
      <t>0.85</t>
    </r>
    <r>
      <rPr>
        <sz val="12"/>
        <rFont val="方正黑体_GBK"/>
        <charset val="134"/>
      </rPr>
      <t>万元；</t>
    </r>
    <r>
      <rPr>
        <sz val="12"/>
        <rFont val="方正黑体_GBK"/>
        <charset val="134"/>
      </rPr>
      <t>3.</t>
    </r>
    <r>
      <rPr>
        <sz val="12"/>
        <rFont val="方正黑体_GBK"/>
        <charset val="134"/>
      </rPr>
      <t>新建技术服务室</t>
    </r>
    <r>
      <rPr>
        <sz val="12"/>
        <rFont val="方正黑体_GBK"/>
        <charset val="134"/>
      </rPr>
      <t>80</t>
    </r>
    <r>
      <rPr>
        <sz val="12"/>
        <rFont val="方正黑体_GBK"/>
        <charset val="134"/>
      </rPr>
      <t>平米（包括：生产区消毒通道</t>
    </r>
    <r>
      <rPr>
        <sz val="12"/>
        <rFont val="方正黑体_GBK"/>
        <charset val="134"/>
      </rPr>
      <t>9</t>
    </r>
    <r>
      <rPr>
        <sz val="12"/>
        <rFont val="方正黑体_GBK"/>
        <charset val="134"/>
      </rPr>
      <t>平米，防疫室</t>
    </r>
    <r>
      <rPr>
        <sz val="12"/>
        <rFont val="方正黑体_GBK"/>
        <charset val="134"/>
      </rPr>
      <t>18</t>
    </r>
    <r>
      <rPr>
        <sz val="12"/>
        <rFont val="方正黑体_GBK"/>
        <charset val="134"/>
      </rPr>
      <t>平米，兽医室</t>
    </r>
    <r>
      <rPr>
        <sz val="12"/>
        <rFont val="方正黑体_GBK"/>
        <charset val="134"/>
      </rPr>
      <t>16</t>
    </r>
    <r>
      <rPr>
        <sz val="12"/>
        <rFont val="方正黑体_GBK"/>
        <charset val="134"/>
      </rPr>
      <t>平米，兽药库</t>
    </r>
    <r>
      <rPr>
        <sz val="12"/>
        <rFont val="方正黑体_GBK"/>
        <charset val="134"/>
      </rPr>
      <t>16</t>
    </r>
    <r>
      <rPr>
        <sz val="12"/>
        <rFont val="方正黑体_GBK"/>
        <charset val="134"/>
      </rPr>
      <t>平米，走廊</t>
    </r>
    <r>
      <rPr>
        <sz val="12"/>
        <rFont val="方正黑体_GBK"/>
        <charset val="134"/>
      </rPr>
      <t>21</t>
    </r>
    <r>
      <rPr>
        <sz val="12"/>
        <rFont val="方正黑体_GBK"/>
        <charset val="134"/>
      </rPr>
      <t>平米），</t>
    </r>
    <r>
      <rPr>
        <sz val="12"/>
        <rFont val="方正黑体_GBK"/>
        <charset val="134"/>
      </rPr>
      <t>1560</t>
    </r>
    <r>
      <rPr>
        <sz val="12"/>
        <rFont val="方正黑体_GBK"/>
        <charset val="134"/>
      </rPr>
      <t>元</t>
    </r>
    <r>
      <rPr>
        <sz val="12"/>
        <rFont val="方正黑体_GBK"/>
        <charset val="134"/>
      </rPr>
      <t>/</t>
    </r>
    <r>
      <rPr>
        <sz val="12"/>
        <rFont val="方正黑体_GBK"/>
        <charset val="134"/>
      </rPr>
      <t>平米，需要资金</t>
    </r>
    <r>
      <rPr>
        <sz val="12"/>
        <rFont val="方正黑体_GBK"/>
        <charset val="134"/>
      </rPr>
      <t>12.48</t>
    </r>
    <r>
      <rPr>
        <sz val="12"/>
        <rFont val="方正黑体_GBK"/>
        <charset val="134"/>
      </rPr>
      <t>万元；</t>
    </r>
    <r>
      <rPr>
        <sz val="12"/>
        <rFont val="方正黑体_GBK"/>
        <charset val="134"/>
      </rPr>
      <t>4.</t>
    </r>
    <r>
      <rPr>
        <sz val="12"/>
        <rFont val="方正黑体_GBK"/>
        <charset val="134"/>
      </rPr>
      <t>品种改良室</t>
    </r>
    <r>
      <rPr>
        <sz val="12"/>
        <rFont val="方正黑体_GBK"/>
        <charset val="134"/>
      </rPr>
      <t>74</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9.62</t>
    </r>
    <r>
      <rPr>
        <sz val="12"/>
        <rFont val="方正黑体_GBK"/>
        <charset val="134"/>
      </rPr>
      <t>万元；</t>
    </r>
    <r>
      <rPr>
        <sz val="12"/>
        <rFont val="方正黑体_GBK"/>
        <charset val="134"/>
      </rPr>
      <t>5.</t>
    </r>
    <r>
      <rPr>
        <sz val="12"/>
        <rFont val="方正黑体_GBK"/>
        <charset val="134"/>
      </rPr>
      <t>药浴池宽</t>
    </r>
    <r>
      <rPr>
        <sz val="12"/>
        <rFont val="方正黑体_GBK"/>
        <charset val="134"/>
      </rPr>
      <t>1</t>
    </r>
    <r>
      <rPr>
        <sz val="12"/>
        <rFont val="方正黑体_GBK"/>
        <charset val="134"/>
      </rPr>
      <t>米，长10米，深1.2米，需要3万元；6.堆粪场1个，面积1000平方米，每平方200元，需20万元 ；7.装卸台肉羊装卸台6㎡，每平方米666.67元，合计0.4万元；8.青贮窖新建150立方米青贮窖10座，每座6万元，共计60万元。9.饲草料堆放棚1座，每座300㎡，每平方米550元，需要16.5万元；10.饲草料加工厂300㎡，高为4.2米，每平方米1300元，需资金39万元；11.进口大门20平方米，每平方米500元，合计1万元； 12.养殖小区修建钢网围栏2000米，每米200元，共计40万元；13.铺设砂石料路2.5公里，每公里15万元，共计37.5万元。资产归村委会所有，帮助贫困户发展畜牧业，每户增收500元。</t>
    </r>
  </si>
  <si>
    <t>塔提让镇巴什塔提让村</t>
  </si>
  <si>
    <r>
      <rPr>
        <sz val="12"/>
        <rFont val="方正黑体_GBK"/>
        <charset val="134"/>
      </rPr>
      <t>为巩固产业发展</t>
    </r>
    <r>
      <rPr>
        <sz val="12"/>
        <rFont val="方正黑体_GBK"/>
        <charset val="134"/>
      </rPr>
      <t>,</t>
    </r>
    <r>
      <rPr>
        <sz val="12"/>
        <rFont val="方正黑体_GBK"/>
        <charset val="134"/>
      </rPr>
      <t>计划修建桥梁和防渗渠：</t>
    </r>
    <r>
      <rPr>
        <sz val="12"/>
        <rFont val="方正黑体_GBK"/>
        <charset val="134"/>
      </rPr>
      <t>1.</t>
    </r>
    <r>
      <rPr>
        <sz val="12"/>
        <rFont val="方正黑体_GBK"/>
        <charset val="134"/>
      </rPr>
      <t>修建一座长</t>
    </r>
    <r>
      <rPr>
        <sz val="12"/>
        <rFont val="方正黑体_GBK"/>
        <charset val="134"/>
      </rPr>
      <t>8</t>
    </r>
    <r>
      <rPr>
        <sz val="12"/>
        <rFont val="方正黑体_GBK"/>
        <charset val="134"/>
      </rPr>
      <t>米、宽</t>
    </r>
    <r>
      <rPr>
        <sz val="12"/>
        <rFont val="方正黑体_GBK"/>
        <charset val="134"/>
      </rPr>
      <t>4</t>
    </r>
    <r>
      <rPr>
        <sz val="12"/>
        <rFont val="方正黑体_GBK"/>
        <charset val="134"/>
      </rPr>
      <t>米的过水桥，预计需要</t>
    </r>
    <r>
      <rPr>
        <sz val="12"/>
        <rFont val="方正黑体_GBK"/>
        <charset val="134"/>
      </rPr>
      <t>10</t>
    </r>
    <r>
      <rPr>
        <sz val="12"/>
        <rFont val="方正黑体_GBK"/>
        <charset val="134"/>
      </rPr>
      <t>万元左右；</t>
    </r>
    <r>
      <rPr>
        <sz val="12"/>
        <rFont val="方正黑体_GBK"/>
        <charset val="134"/>
      </rPr>
      <t>2.</t>
    </r>
    <r>
      <rPr>
        <sz val="12"/>
        <rFont val="方正黑体_GBK"/>
        <charset val="134"/>
      </rPr>
      <t>建设</t>
    </r>
    <r>
      <rPr>
        <sz val="12"/>
        <rFont val="方正黑体_GBK"/>
        <charset val="134"/>
      </rPr>
      <t>1/2UD80</t>
    </r>
    <r>
      <rPr>
        <sz val="12"/>
        <rFont val="方正黑体_GBK"/>
        <charset val="134"/>
      </rPr>
      <t>防渗渠</t>
    </r>
    <r>
      <rPr>
        <sz val="12"/>
        <rFont val="方正黑体_GBK"/>
        <charset val="134"/>
      </rPr>
      <t>800</t>
    </r>
    <r>
      <rPr>
        <sz val="12"/>
        <rFont val="方正黑体_GBK"/>
        <charset val="134"/>
      </rPr>
      <t>米，预计</t>
    </r>
    <r>
      <rPr>
        <sz val="12"/>
        <rFont val="方正黑体_GBK"/>
        <charset val="134"/>
      </rPr>
      <t>24</t>
    </r>
    <r>
      <rPr>
        <sz val="12"/>
        <rFont val="方正黑体_GBK"/>
        <charset val="134"/>
      </rPr>
      <t>万元，设计等前期费用</t>
    </r>
    <r>
      <rPr>
        <sz val="12"/>
        <rFont val="方正黑体_GBK"/>
        <charset val="134"/>
      </rPr>
      <t>0.48</t>
    </r>
    <r>
      <rPr>
        <sz val="12"/>
        <rFont val="方正黑体_GBK"/>
        <charset val="134"/>
      </rPr>
      <t>万元。</t>
    </r>
  </si>
  <si>
    <r>
      <rPr>
        <sz val="12"/>
        <rFont val="方正黑体_GBK"/>
        <charset val="134"/>
      </rPr>
      <t>购买</t>
    </r>
    <r>
      <rPr>
        <sz val="12"/>
        <rFont val="方正黑体_GBK"/>
        <charset val="134"/>
      </rPr>
      <t>3-5</t>
    </r>
    <r>
      <rPr>
        <sz val="12"/>
        <rFont val="方正黑体_GBK"/>
        <charset val="134"/>
      </rPr>
      <t>岁西门塔尔生产母牛</t>
    </r>
    <r>
      <rPr>
        <sz val="12"/>
        <rFont val="方正黑体_GBK"/>
        <charset val="134"/>
      </rPr>
      <t>20</t>
    </r>
    <r>
      <rPr>
        <sz val="12"/>
        <rFont val="方正黑体_GBK"/>
        <charset val="134"/>
      </rPr>
      <t>头，每头</t>
    </r>
    <r>
      <rPr>
        <sz val="12"/>
        <rFont val="方正黑体_GBK"/>
        <charset val="134"/>
      </rPr>
      <t>2</t>
    </r>
    <r>
      <rPr>
        <sz val="12"/>
        <rFont val="方正黑体_GBK"/>
        <charset val="134"/>
      </rPr>
      <t>万元，资产归属本村集体所有，托养合作社或养殖公司，利用产业发展壮大村集体经济，每年按照不低于托养羊总数的</t>
    </r>
    <r>
      <rPr>
        <sz val="12"/>
        <rFont val="方正黑体_GBK"/>
        <charset val="134"/>
      </rPr>
      <t>20%</t>
    </r>
    <r>
      <rPr>
        <sz val="12"/>
        <rFont val="方正黑体_GBK"/>
        <charset val="134"/>
      </rPr>
      <t>向村委会进行分红，村委会收取分红的</t>
    </r>
    <r>
      <rPr>
        <sz val="12"/>
        <rFont val="方正黑体_GBK"/>
        <charset val="134"/>
      </rPr>
      <t>80%</t>
    </r>
    <r>
      <rPr>
        <sz val="12"/>
        <rFont val="方正黑体_GBK"/>
        <charset val="134"/>
      </rPr>
      <t>向本村贫困户进行分红，分红模式按照贫困程度差异化分红</t>
    </r>
    <r>
      <rPr>
        <sz val="12"/>
        <rFont val="方正黑体_GBK"/>
        <charset val="134"/>
      </rPr>
      <t>1000-2500</t>
    </r>
    <r>
      <rPr>
        <sz val="12"/>
        <rFont val="方正黑体_GBK"/>
        <charset val="134"/>
      </rPr>
      <t>元不等（具体分配情况由村委会会议研究决定），剩余</t>
    </r>
    <r>
      <rPr>
        <sz val="12"/>
        <rFont val="方正黑体_GBK"/>
        <charset val="134"/>
      </rPr>
      <t>20%</t>
    </r>
    <r>
      <rPr>
        <sz val="12"/>
        <rFont val="方正黑体_GBK"/>
        <charset val="134"/>
      </rPr>
      <t>分红归村集体，在脱贫攻坚</t>
    </r>
    <r>
      <rPr>
        <sz val="12"/>
        <rFont val="方正黑体_GBK"/>
        <charset val="134"/>
      </rPr>
      <t>“</t>
    </r>
    <r>
      <rPr>
        <sz val="12"/>
        <rFont val="方正黑体_GBK"/>
        <charset val="134"/>
      </rPr>
      <t>四个不摘</t>
    </r>
    <r>
      <rPr>
        <sz val="12"/>
        <rFont val="方正黑体_GBK"/>
        <charset val="134"/>
      </rPr>
      <t>”</t>
    </r>
    <r>
      <rPr>
        <sz val="12"/>
        <rFont val="方正黑体_GBK"/>
        <charset val="134"/>
      </rPr>
      <t>巩固期结束后，按村级集体经济股份量化，收益归全体村民所有。</t>
    </r>
  </si>
  <si>
    <r>
      <rPr>
        <sz val="12"/>
        <rFont val="方正黑体_GBK"/>
        <charset val="134"/>
      </rPr>
      <t>塔提让镇巴什塔提让村</t>
    </r>
    <r>
      <rPr>
        <sz val="12"/>
        <rFont val="方正黑体_GBK"/>
        <charset val="134"/>
      </rPr>
      <t>(</t>
    </r>
    <r>
      <rPr>
        <sz val="12"/>
        <rFont val="方正黑体_GBK"/>
        <charset val="134"/>
      </rPr>
      <t>台吐库勒村</t>
    </r>
    <r>
      <rPr>
        <sz val="12"/>
        <rFont val="方正黑体_GBK"/>
        <charset val="134"/>
      </rPr>
      <t>)</t>
    </r>
    <r>
      <rPr>
        <sz val="12"/>
        <rFont val="方正黑体_GBK"/>
        <charset val="134"/>
      </rPr>
      <t>、阿亚克塔提让村、色日布央村、阿德热斯曼村</t>
    </r>
  </si>
  <si>
    <r>
      <rPr>
        <sz val="12"/>
        <rFont val="方正黑体_GBK"/>
        <charset val="134"/>
      </rPr>
      <t>购买青储饲料收割机</t>
    </r>
    <r>
      <rPr>
        <sz val="12"/>
        <rFont val="方正黑体_GBK"/>
        <charset val="134"/>
      </rPr>
      <t>3</t>
    </r>
    <r>
      <rPr>
        <sz val="12"/>
        <rFont val="方正黑体_GBK"/>
        <charset val="134"/>
      </rPr>
      <t>台</t>
    </r>
    <r>
      <rPr>
        <sz val="12"/>
        <rFont val="方正黑体_GBK"/>
        <charset val="134"/>
      </rPr>
      <t>(</t>
    </r>
    <r>
      <rPr>
        <sz val="12"/>
        <rFont val="方正黑体_GBK"/>
        <charset val="134"/>
      </rPr>
      <t>额定功率</t>
    </r>
    <r>
      <rPr>
        <sz val="12"/>
        <rFont val="方正黑体_GBK"/>
        <charset val="134"/>
      </rPr>
      <t>≥160kw</t>
    </r>
    <r>
      <rPr>
        <sz val="12"/>
        <rFont val="方正黑体_GBK"/>
        <charset val="134"/>
      </rPr>
      <t>，额定转速</t>
    </r>
    <r>
      <rPr>
        <sz val="12"/>
        <rFont val="方正黑体_GBK"/>
        <charset val="134"/>
      </rPr>
      <t>2200r/min )</t>
    </r>
    <r>
      <rPr>
        <sz val="12"/>
        <rFont val="方正黑体_GBK"/>
        <charset val="134"/>
      </rPr>
      <t>，每台补助</t>
    </r>
    <r>
      <rPr>
        <sz val="12"/>
        <rFont val="方正黑体_GBK"/>
        <charset val="134"/>
      </rPr>
      <t>35</t>
    </r>
    <r>
      <rPr>
        <sz val="12"/>
        <rFont val="方正黑体_GBK"/>
        <charset val="134"/>
      </rPr>
      <t>万。机械资产归村集体所有，机械设备在标准化养殖小区为贫困户加工饲草料，发展畜牧养殖，降低成本。</t>
    </r>
  </si>
  <si>
    <t>塔提让镇色日克布央村</t>
  </si>
  <si>
    <r>
      <rPr>
        <sz val="12"/>
        <rFont val="方正黑体_GBK"/>
        <charset val="134"/>
      </rPr>
      <t>1.</t>
    </r>
    <r>
      <rPr>
        <sz val="12"/>
        <rFont val="方正黑体_GBK"/>
        <charset val="134"/>
      </rPr>
      <t>消毒室：建筑面积为</t>
    </r>
    <r>
      <rPr>
        <sz val="12"/>
        <rFont val="方正黑体_GBK"/>
        <charset val="134"/>
      </rPr>
      <t>50</t>
    </r>
    <r>
      <rPr>
        <sz val="12"/>
        <rFont val="方正黑体_GBK"/>
        <charset val="134"/>
      </rPr>
      <t>平米，</t>
    </r>
    <r>
      <rPr>
        <sz val="12"/>
        <rFont val="方正黑体_GBK"/>
        <charset val="134"/>
      </rPr>
      <t>1760</t>
    </r>
    <r>
      <rPr>
        <sz val="12"/>
        <rFont val="方正黑体_GBK"/>
        <charset val="134"/>
      </rPr>
      <t>元</t>
    </r>
    <r>
      <rPr>
        <sz val="12"/>
        <rFont val="方正黑体_GBK"/>
        <charset val="134"/>
      </rPr>
      <t>/</t>
    </r>
    <r>
      <rPr>
        <sz val="12"/>
        <rFont val="方正黑体_GBK"/>
        <charset val="134"/>
      </rPr>
      <t>平米，需要</t>
    </r>
    <r>
      <rPr>
        <sz val="12"/>
        <rFont val="方正黑体_GBK"/>
        <charset val="134"/>
      </rPr>
      <t>8.8</t>
    </r>
    <r>
      <rPr>
        <sz val="12"/>
        <rFont val="方正黑体_GBK"/>
        <charset val="134"/>
      </rPr>
      <t>万元；</t>
    </r>
    <r>
      <rPr>
        <sz val="12"/>
        <rFont val="方正黑体_GBK"/>
        <charset val="134"/>
      </rPr>
      <t>2.</t>
    </r>
    <r>
      <rPr>
        <sz val="12"/>
        <rFont val="方正黑体_GBK"/>
        <charset val="134"/>
      </rPr>
      <t>消毒池：建筑面积为</t>
    </r>
    <r>
      <rPr>
        <sz val="12"/>
        <rFont val="方正黑体_GBK"/>
        <charset val="134"/>
      </rPr>
      <t>30</t>
    </r>
    <r>
      <rPr>
        <sz val="12"/>
        <rFont val="方正黑体_GBK"/>
        <charset val="134"/>
      </rPr>
      <t>平米，</t>
    </r>
    <r>
      <rPr>
        <sz val="12"/>
        <rFont val="方正黑体_GBK"/>
        <charset val="134"/>
      </rPr>
      <t>285</t>
    </r>
    <r>
      <rPr>
        <sz val="12"/>
        <rFont val="方正黑体_GBK"/>
        <charset val="134"/>
      </rPr>
      <t>元</t>
    </r>
    <r>
      <rPr>
        <sz val="12"/>
        <rFont val="方正黑体_GBK"/>
        <charset val="134"/>
      </rPr>
      <t>/</t>
    </r>
    <r>
      <rPr>
        <sz val="12"/>
        <rFont val="方正黑体_GBK"/>
        <charset val="134"/>
      </rPr>
      <t>平米，需要</t>
    </r>
    <r>
      <rPr>
        <sz val="12"/>
        <rFont val="方正黑体_GBK"/>
        <charset val="134"/>
      </rPr>
      <t>0.85</t>
    </r>
    <r>
      <rPr>
        <sz val="12"/>
        <rFont val="方正黑体_GBK"/>
        <charset val="134"/>
      </rPr>
      <t>万元；</t>
    </r>
    <r>
      <rPr>
        <sz val="12"/>
        <rFont val="方正黑体_GBK"/>
        <charset val="134"/>
      </rPr>
      <t>3.</t>
    </r>
    <r>
      <rPr>
        <sz val="12"/>
        <rFont val="方正黑体_GBK"/>
        <charset val="134"/>
      </rPr>
      <t>新建技术服务室</t>
    </r>
    <r>
      <rPr>
        <sz val="12"/>
        <rFont val="方正黑体_GBK"/>
        <charset val="134"/>
      </rPr>
      <t>80</t>
    </r>
    <r>
      <rPr>
        <sz val="12"/>
        <rFont val="方正黑体_GBK"/>
        <charset val="134"/>
      </rPr>
      <t>平米（包括：生产区消毒通道</t>
    </r>
    <r>
      <rPr>
        <sz val="12"/>
        <rFont val="方正黑体_GBK"/>
        <charset val="134"/>
      </rPr>
      <t>9</t>
    </r>
    <r>
      <rPr>
        <sz val="12"/>
        <rFont val="方正黑体_GBK"/>
        <charset val="134"/>
      </rPr>
      <t>平米，防疫室</t>
    </r>
    <r>
      <rPr>
        <sz val="12"/>
        <rFont val="方正黑体_GBK"/>
        <charset val="134"/>
      </rPr>
      <t>18</t>
    </r>
    <r>
      <rPr>
        <sz val="12"/>
        <rFont val="方正黑体_GBK"/>
        <charset val="134"/>
      </rPr>
      <t>平米，兽医室</t>
    </r>
    <r>
      <rPr>
        <sz val="12"/>
        <rFont val="方正黑体_GBK"/>
        <charset val="134"/>
      </rPr>
      <t>16</t>
    </r>
    <r>
      <rPr>
        <sz val="12"/>
        <rFont val="方正黑体_GBK"/>
        <charset val="134"/>
      </rPr>
      <t>平米，兽药库</t>
    </r>
    <r>
      <rPr>
        <sz val="12"/>
        <rFont val="方正黑体_GBK"/>
        <charset val="134"/>
      </rPr>
      <t>16</t>
    </r>
    <r>
      <rPr>
        <sz val="12"/>
        <rFont val="方正黑体_GBK"/>
        <charset val="134"/>
      </rPr>
      <t>平米，走廊</t>
    </r>
    <r>
      <rPr>
        <sz val="12"/>
        <rFont val="方正黑体_GBK"/>
        <charset val="134"/>
      </rPr>
      <t>21</t>
    </r>
    <r>
      <rPr>
        <sz val="12"/>
        <rFont val="方正黑体_GBK"/>
        <charset val="134"/>
      </rPr>
      <t>平米），</t>
    </r>
    <r>
      <rPr>
        <sz val="12"/>
        <rFont val="方正黑体_GBK"/>
        <charset val="134"/>
      </rPr>
      <t>1560</t>
    </r>
    <r>
      <rPr>
        <sz val="12"/>
        <rFont val="方正黑体_GBK"/>
        <charset val="134"/>
      </rPr>
      <t>元</t>
    </r>
    <r>
      <rPr>
        <sz val="12"/>
        <rFont val="方正黑体_GBK"/>
        <charset val="134"/>
      </rPr>
      <t>/</t>
    </r>
    <r>
      <rPr>
        <sz val="12"/>
        <rFont val="方正黑体_GBK"/>
        <charset val="134"/>
      </rPr>
      <t>平米，需要资金</t>
    </r>
    <r>
      <rPr>
        <sz val="12"/>
        <rFont val="方正黑体_GBK"/>
        <charset val="134"/>
      </rPr>
      <t>12.48</t>
    </r>
    <r>
      <rPr>
        <sz val="12"/>
        <rFont val="方正黑体_GBK"/>
        <charset val="134"/>
      </rPr>
      <t>万元；</t>
    </r>
    <r>
      <rPr>
        <sz val="12"/>
        <rFont val="方正黑体_GBK"/>
        <charset val="134"/>
      </rPr>
      <t>4.</t>
    </r>
    <r>
      <rPr>
        <sz val="12"/>
        <rFont val="方正黑体_GBK"/>
        <charset val="134"/>
      </rPr>
      <t>品种改良室</t>
    </r>
    <r>
      <rPr>
        <sz val="12"/>
        <rFont val="方正黑体_GBK"/>
        <charset val="134"/>
      </rPr>
      <t>74</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9.62</t>
    </r>
    <r>
      <rPr>
        <sz val="12"/>
        <rFont val="方正黑体_GBK"/>
        <charset val="134"/>
      </rPr>
      <t>万元；</t>
    </r>
    <r>
      <rPr>
        <sz val="12"/>
        <rFont val="方正黑体_GBK"/>
        <charset val="134"/>
      </rPr>
      <t>5.</t>
    </r>
    <r>
      <rPr>
        <sz val="12"/>
        <rFont val="方正黑体_GBK"/>
        <charset val="134"/>
      </rPr>
      <t>药浴池宽</t>
    </r>
    <r>
      <rPr>
        <sz val="12"/>
        <rFont val="方正黑体_GBK"/>
        <charset val="134"/>
      </rPr>
      <t>1</t>
    </r>
    <r>
      <rPr>
        <sz val="12"/>
        <rFont val="方正黑体_GBK"/>
        <charset val="134"/>
      </rPr>
      <t>米，长</t>
    </r>
    <r>
      <rPr>
        <sz val="12"/>
        <rFont val="方正黑体_GBK"/>
        <charset val="134"/>
      </rPr>
      <t>10</t>
    </r>
    <r>
      <rPr>
        <sz val="12"/>
        <rFont val="方正黑体_GBK"/>
        <charset val="134"/>
      </rPr>
      <t>米，深</t>
    </r>
    <r>
      <rPr>
        <sz val="12"/>
        <rFont val="方正黑体_GBK"/>
        <charset val="134"/>
      </rPr>
      <t>1.2</t>
    </r>
    <r>
      <rPr>
        <sz val="12"/>
        <rFont val="方正黑体_GBK"/>
        <charset val="134"/>
      </rPr>
      <t>米，需要</t>
    </r>
    <r>
      <rPr>
        <sz val="12"/>
        <rFont val="方正黑体_GBK"/>
        <charset val="134"/>
      </rPr>
      <t>3</t>
    </r>
    <r>
      <rPr>
        <sz val="12"/>
        <rFont val="方正黑体_GBK"/>
        <charset val="134"/>
      </rPr>
      <t>万元；</t>
    </r>
    <r>
      <rPr>
        <sz val="12"/>
        <rFont val="方正黑体_GBK"/>
        <charset val="134"/>
      </rPr>
      <t>6.</t>
    </r>
    <r>
      <rPr>
        <sz val="12"/>
        <rFont val="方正黑体_GBK"/>
        <charset val="134"/>
      </rPr>
      <t>堆粪场</t>
    </r>
    <r>
      <rPr>
        <sz val="12"/>
        <rFont val="方正黑体_GBK"/>
        <charset val="134"/>
      </rPr>
      <t>1</t>
    </r>
    <r>
      <rPr>
        <sz val="12"/>
        <rFont val="方正黑体_GBK"/>
        <charset val="134"/>
      </rPr>
      <t>个，面积</t>
    </r>
    <r>
      <rPr>
        <sz val="12"/>
        <rFont val="方正黑体_GBK"/>
        <charset val="134"/>
      </rPr>
      <t>1000</t>
    </r>
    <r>
      <rPr>
        <sz val="12"/>
        <rFont val="方正黑体_GBK"/>
        <charset val="134"/>
      </rPr>
      <t>平方米，每平方</t>
    </r>
    <r>
      <rPr>
        <sz val="12"/>
        <rFont val="方正黑体_GBK"/>
        <charset val="134"/>
      </rPr>
      <t>200</t>
    </r>
    <r>
      <rPr>
        <sz val="12"/>
        <rFont val="方正黑体_GBK"/>
        <charset val="134"/>
      </rPr>
      <t>元，需</t>
    </r>
    <r>
      <rPr>
        <sz val="12"/>
        <rFont val="方正黑体_GBK"/>
        <charset val="134"/>
      </rPr>
      <t>20</t>
    </r>
    <r>
      <rPr>
        <sz val="12"/>
        <rFont val="方正黑体_GBK"/>
        <charset val="134"/>
      </rPr>
      <t>万元</t>
    </r>
    <r>
      <rPr>
        <sz val="12"/>
        <rFont val="方正黑体_GBK"/>
        <charset val="134"/>
      </rPr>
      <t xml:space="preserve"> </t>
    </r>
    <r>
      <rPr>
        <sz val="12"/>
        <rFont val="方正黑体_GBK"/>
        <charset val="134"/>
      </rPr>
      <t>；</t>
    </r>
    <r>
      <rPr>
        <sz val="12"/>
        <rFont val="方正黑体_GBK"/>
        <charset val="134"/>
      </rPr>
      <t>7.</t>
    </r>
    <r>
      <rPr>
        <sz val="12"/>
        <rFont val="方正黑体_GBK"/>
        <charset val="134"/>
      </rPr>
      <t>装卸台肉羊装卸台</t>
    </r>
    <r>
      <rPr>
        <sz val="12"/>
        <rFont val="方正黑体_GBK"/>
        <charset val="134"/>
      </rPr>
      <t>6</t>
    </r>
    <r>
      <rPr>
        <sz val="12"/>
        <rFont val="方正黑体_GBK"/>
        <charset val="134"/>
      </rPr>
      <t>㎡，每平方米</t>
    </r>
    <r>
      <rPr>
        <sz val="12"/>
        <rFont val="方正黑体_GBK"/>
        <charset val="134"/>
      </rPr>
      <t>666.67</t>
    </r>
    <r>
      <rPr>
        <sz val="12"/>
        <rFont val="方正黑体_GBK"/>
        <charset val="134"/>
      </rPr>
      <t>元，合计</t>
    </r>
    <r>
      <rPr>
        <sz val="12"/>
        <rFont val="方正黑体_GBK"/>
        <charset val="134"/>
      </rPr>
      <t>0.4</t>
    </r>
    <r>
      <rPr>
        <sz val="12"/>
        <rFont val="方正黑体_GBK"/>
        <charset val="134"/>
      </rPr>
      <t>万元；</t>
    </r>
    <r>
      <rPr>
        <sz val="12"/>
        <rFont val="方正黑体_GBK"/>
        <charset val="134"/>
      </rPr>
      <t>8.</t>
    </r>
    <r>
      <rPr>
        <sz val="12"/>
        <rFont val="方正黑体_GBK"/>
        <charset val="134"/>
      </rPr>
      <t>青贮窖新建</t>
    </r>
    <r>
      <rPr>
        <sz val="12"/>
        <rFont val="方正黑体_GBK"/>
        <charset val="134"/>
      </rPr>
      <t>150</t>
    </r>
    <r>
      <rPr>
        <sz val="12"/>
        <rFont val="方正黑体_GBK"/>
        <charset val="134"/>
      </rPr>
      <t>立方米青贮窖</t>
    </r>
    <r>
      <rPr>
        <sz val="12"/>
        <rFont val="方正黑体_GBK"/>
        <charset val="134"/>
      </rPr>
      <t>10</t>
    </r>
    <r>
      <rPr>
        <sz val="12"/>
        <rFont val="方正黑体_GBK"/>
        <charset val="134"/>
      </rPr>
      <t>座，每座</t>
    </r>
    <r>
      <rPr>
        <sz val="12"/>
        <rFont val="方正黑体_GBK"/>
        <charset val="134"/>
      </rPr>
      <t>6</t>
    </r>
    <r>
      <rPr>
        <sz val="12"/>
        <rFont val="方正黑体_GBK"/>
        <charset val="134"/>
      </rPr>
      <t>万元，共计</t>
    </r>
    <r>
      <rPr>
        <sz val="12"/>
        <rFont val="方正黑体_GBK"/>
        <charset val="134"/>
      </rPr>
      <t>60</t>
    </r>
    <r>
      <rPr>
        <sz val="12"/>
        <rFont val="方正黑体_GBK"/>
        <charset val="134"/>
      </rPr>
      <t>万元。</t>
    </r>
    <r>
      <rPr>
        <sz val="12"/>
        <rFont val="方正黑体_GBK"/>
        <charset val="134"/>
      </rPr>
      <t>9.</t>
    </r>
    <r>
      <rPr>
        <sz val="12"/>
        <rFont val="方正黑体_GBK"/>
        <charset val="134"/>
      </rPr>
      <t>饲草料堆放棚</t>
    </r>
    <r>
      <rPr>
        <sz val="12"/>
        <rFont val="方正黑体_GBK"/>
        <charset val="134"/>
      </rPr>
      <t>1</t>
    </r>
    <r>
      <rPr>
        <sz val="12"/>
        <rFont val="方正黑体_GBK"/>
        <charset val="134"/>
      </rPr>
      <t>座，每座</t>
    </r>
    <r>
      <rPr>
        <sz val="12"/>
        <rFont val="方正黑体_GBK"/>
        <charset val="134"/>
      </rPr>
      <t>300</t>
    </r>
    <r>
      <rPr>
        <sz val="12"/>
        <rFont val="方正黑体_GBK"/>
        <charset val="134"/>
      </rPr>
      <t>㎡，每平方米</t>
    </r>
    <r>
      <rPr>
        <sz val="12"/>
        <rFont val="方正黑体_GBK"/>
        <charset val="134"/>
      </rPr>
      <t>550</t>
    </r>
    <r>
      <rPr>
        <sz val="12"/>
        <rFont val="方正黑体_GBK"/>
        <charset val="134"/>
      </rPr>
      <t>元，需要</t>
    </r>
    <r>
      <rPr>
        <sz val="12"/>
        <rFont val="方正黑体_GBK"/>
        <charset val="134"/>
      </rPr>
      <t>16.5</t>
    </r>
    <r>
      <rPr>
        <sz val="12"/>
        <rFont val="方正黑体_GBK"/>
        <charset val="134"/>
      </rPr>
      <t>万元；</t>
    </r>
    <r>
      <rPr>
        <sz val="12"/>
        <rFont val="方正黑体_GBK"/>
        <charset val="134"/>
      </rPr>
      <t>10.</t>
    </r>
    <r>
      <rPr>
        <sz val="12"/>
        <rFont val="方正黑体_GBK"/>
        <charset val="134"/>
      </rPr>
      <t>饲草料加工厂</t>
    </r>
    <r>
      <rPr>
        <sz val="12"/>
        <rFont val="方正黑体_GBK"/>
        <charset val="134"/>
      </rPr>
      <t>300</t>
    </r>
    <r>
      <rPr>
        <sz val="12"/>
        <rFont val="方正黑体_GBK"/>
        <charset val="134"/>
      </rPr>
      <t>㎡，高为</t>
    </r>
    <r>
      <rPr>
        <sz val="12"/>
        <rFont val="方正黑体_GBK"/>
        <charset val="134"/>
      </rPr>
      <t>4.2</t>
    </r>
    <r>
      <rPr>
        <sz val="12"/>
        <rFont val="方正黑体_GBK"/>
        <charset val="134"/>
      </rPr>
      <t>米，每平方米</t>
    </r>
    <r>
      <rPr>
        <sz val="12"/>
        <rFont val="方正黑体_GBK"/>
        <charset val="134"/>
      </rPr>
      <t>1300</t>
    </r>
    <r>
      <rPr>
        <sz val="12"/>
        <rFont val="方正黑体_GBK"/>
        <charset val="134"/>
      </rPr>
      <t>元，需资金</t>
    </r>
    <r>
      <rPr>
        <sz val="12"/>
        <rFont val="方正黑体_GBK"/>
        <charset val="134"/>
      </rPr>
      <t>39</t>
    </r>
    <r>
      <rPr>
        <sz val="12"/>
        <rFont val="方正黑体_GBK"/>
        <charset val="134"/>
      </rPr>
      <t>万元；</t>
    </r>
    <r>
      <rPr>
        <sz val="12"/>
        <rFont val="方正黑体_GBK"/>
        <charset val="134"/>
      </rPr>
      <t>11.</t>
    </r>
    <r>
      <rPr>
        <sz val="12"/>
        <rFont val="方正黑体_GBK"/>
        <charset val="134"/>
      </rPr>
      <t>进口大门</t>
    </r>
    <r>
      <rPr>
        <sz val="12"/>
        <rFont val="方正黑体_GBK"/>
        <charset val="134"/>
      </rPr>
      <t>20</t>
    </r>
    <r>
      <rPr>
        <sz val="12"/>
        <rFont val="方正黑体_GBK"/>
        <charset val="134"/>
      </rPr>
      <t>平方米，每平方米</t>
    </r>
    <r>
      <rPr>
        <sz val="12"/>
        <rFont val="方正黑体_GBK"/>
        <charset val="134"/>
      </rPr>
      <t>500</t>
    </r>
    <r>
      <rPr>
        <sz val="12"/>
        <rFont val="方正黑体_GBK"/>
        <charset val="134"/>
      </rPr>
      <t>元，合计</t>
    </r>
    <r>
      <rPr>
        <sz val="12"/>
        <rFont val="方正黑体_GBK"/>
        <charset val="134"/>
      </rPr>
      <t>1</t>
    </r>
    <r>
      <rPr>
        <sz val="12"/>
        <rFont val="方正黑体_GBK"/>
        <charset val="134"/>
      </rPr>
      <t>万元；</t>
    </r>
    <r>
      <rPr>
        <sz val="12"/>
        <rFont val="方正黑体_GBK"/>
        <charset val="134"/>
      </rPr>
      <t xml:space="preserve"> 12.</t>
    </r>
    <r>
      <rPr>
        <sz val="12"/>
        <rFont val="方正黑体_GBK"/>
        <charset val="134"/>
      </rPr>
      <t>色村养殖小区修建钢网围栏</t>
    </r>
    <r>
      <rPr>
        <sz val="12"/>
        <rFont val="方正黑体_GBK"/>
        <charset val="134"/>
      </rPr>
      <t>2300</t>
    </r>
    <r>
      <rPr>
        <sz val="12"/>
        <rFont val="方正黑体_GBK"/>
        <charset val="134"/>
      </rPr>
      <t>米，每米</t>
    </r>
    <r>
      <rPr>
        <sz val="12"/>
        <rFont val="方正黑体_GBK"/>
        <charset val="134"/>
      </rPr>
      <t>200</t>
    </r>
    <r>
      <rPr>
        <sz val="12"/>
        <rFont val="方正黑体_GBK"/>
        <charset val="134"/>
      </rPr>
      <t>元，共计</t>
    </r>
    <r>
      <rPr>
        <sz val="12"/>
        <rFont val="方正黑体_GBK"/>
        <charset val="134"/>
      </rPr>
      <t>46</t>
    </r>
    <r>
      <rPr>
        <sz val="12"/>
        <rFont val="方正黑体_GBK"/>
        <charset val="134"/>
      </rPr>
      <t>万元；</t>
    </r>
    <r>
      <rPr>
        <sz val="12"/>
        <rFont val="方正黑体_GBK"/>
        <charset val="134"/>
      </rPr>
      <t>13.</t>
    </r>
    <r>
      <rPr>
        <sz val="12"/>
        <rFont val="方正黑体_GBK"/>
        <charset val="134"/>
      </rPr>
      <t>铺设砂石料路</t>
    </r>
    <r>
      <rPr>
        <sz val="12"/>
        <rFont val="方正黑体_GBK"/>
        <charset val="134"/>
      </rPr>
      <t>3</t>
    </r>
    <r>
      <rPr>
        <sz val="12"/>
        <rFont val="方正黑体_GBK"/>
        <charset val="134"/>
      </rPr>
      <t>公里，每公里</t>
    </r>
    <r>
      <rPr>
        <sz val="12"/>
        <rFont val="方正黑体_GBK"/>
        <charset val="134"/>
      </rPr>
      <t>15</t>
    </r>
    <r>
      <rPr>
        <sz val="12"/>
        <rFont val="方正黑体_GBK"/>
        <charset val="134"/>
      </rPr>
      <t>万元，共计</t>
    </r>
    <r>
      <rPr>
        <sz val="12"/>
        <rFont val="方正黑体_GBK"/>
        <charset val="134"/>
      </rPr>
      <t>45</t>
    </r>
    <r>
      <rPr>
        <sz val="12"/>
        <rFont val="方正黑体_GBK"/>
        <charset val="134"/>
      </rPr>
      <t>万元。资产归村委会所有，帮助贫困户发展畜牧业，每户增收</t>
    </r>
    <r>
      <rPr>
        <sz val="12"/>
        <rFont val="方正黑体_GBK"/>
        <charset val="134"/>
      </rPr>
      <t>500</t>
    </r>
    <r>
      <rPr>
        <sz val="12"/>
        <rFont val="方正黑体_GBK"/>
        <charset val="134"/>
      </rPr>
      <t>元。</t>
    </r>
  </si>
  <si>
    <r>
      <rPr>
        <sz val="12"/>
        <rFont val="方正黑体_GBK"/>
        <charset val="134"/>
      </rPr>
      <t>购买生产母羊（</t>
    </r>
    <r>
      <rPr>
        <sz val="12"/>
        <rFont val="方正黑体_GBK"/>
        <charset val="134"/>
      </rPr>
      <t>2-6</t>
    </r>
    <r>
      <rPr>
        <sz val="12"/>
        <rFont val="方正黑体_GBK"/>
        <charset val="134"/>
      </rPr>
      <t>且末羊，体重</t>
    </r>
    <r>
      <rPr>
        <sz val="12"/>
        <rFont val="方正黑体_GBK"/>
        <charset val="134"/>
      </rPr>
      <t>30</t>
    </r>
    <r>
      <rPr>
        <sz val="12"/>
        <rFont val="方正黑体_GBK"/>
        <charset val="134"/>
      </rPr>
      <t>公斤以上）</t>
    </r>
    <r>
      <rPr>
        <sz val="12"/>
        <rFont val="方正黑体_GBK"/>
        <charset val="134"/>
      </rPr>
      <t>1000</t>
    </r>
    <r>
      <rPr>
        <sz val="12"/>
        <rFont val="方正黑体_GBK"/>
        <charset val="134"/>
      </rPr>
      <t>只，每只</t>
    </r>
    <r>
      <rPr>
        <sz val="12"/>
        <rFont val="方正黑体_GBK"/>
        <charset val="134"/>
      </rPr>
      <t>1500</t>
    </r>
    <r>
      <rPr>
        <sz val="12"/>
        <rFont val="方正黑体_GBK"/>
        <charset val="134"/>
      </rPr>
      <t>元，产权归村集体所有，托养合作社或养殖公司，每年按照不低于托养羊总数的</t>
    </r>
    <r>
      <rPr>
        <sz val="12"/>
        <rFont val="方正黑体_GBK"/>
        <charset val="134"/>
      </rPr>
      <t>15%</t>
    </r>
    <r>
      <rPr>
        <sz val="12"/>
        <rFont val="方正黑体_GBK"/>
        <charset val="134"/>
      </rPr>
      <t>向村委会进行分红，村委会收取分红的</t>
    </r>
    <r>
      <rPr>
        <sz val="12"/>
        <rFont val="方正黑体_GBK"/>
        <charset val="134"/>
      </rPr>
      <t>80%</t>
    </r>
    <r>
      <rPr>
        <sz val="12"/>
        <rFont val="方正黑体_GBK"/>
        <charset val="134"/>
      </rPr>
      <t>向本村贫困户进行分红，分红模式按照贫困程度差异化分红</t>
    </r>
    <r>
      <rPr>
        <sz val="12"/>
        <rFont val="方正黑体_GBK"/>
        <charset val="134"/>
      </rPr>
      <t>500-2000</t>
    </r>
    <r>
      <rPr>
        <sz val="12"/>
        <rFont val="方正黑体_GBK"/>
        <charset val="134"/>
      </rPr>
      <t>元不等（具体分配情况由村委会会议研究决定），剩余</t>
    </r>
    <r>
      <rPr>
        <sz val="12"/>
        <rFont val="方正黑体_GBK"/>
        <charset val="134"/>
      </rPr>
      <t>20%</t>
    </r>
    <r>
      <rPr>
        <sz val="12"/>
        <rFont val="方正黑体_GBK"/>
        <charset val="134"/>
      </rPr>
      <t>分红归村集体，在脱贫攻坚</t>
    </r>
    <r>
      <rPr>
        <sz val="12"/>
        <rFont val="方正黑体_GBK"/>
        <charset val="134"/>
      </rPr>
      <t>“</t>
    </r>
    <r>
      <rPr>
        <sz val="12"/>
        <rFont val="方正黑体_GBK"/>
        <charset val="134"/>
      </rPr>
      <t>四个不摘”巩固期结束后，按村级集体经济股份量化，收益归全体村民所有。</t>
    </r>
  </si>
  <si>
    <r>
      <rPr>
        <sz val="12"/>
        <rFont val="方正黑体_GBK"/>
        <charset val="134"/>
      </rPr>
      <t>建设</t>
    </r>
    <r>
      <rPr>
        <sz val="12"/>
        <rFont val="方正黑体_GBK"/>
        <charset val="134"/>
      </rPr>
      <t>1/2UD80</t>
    </r>
    <r>
      <rPr>
        <sz val="12"/>
        <rFont val="方正黑体_GBK"/>
        <charset val="134"/>
      </rPr>
      <t>防渗渠</t>
    </r>
    <r>
      <rPr>
        <sz val="12"/>
        <rFont val="方正黑体_GBK"/>
        <charset val="134"/>
      </rPr>
      <t>9.15</t>
    </r>
    <r>
      <rPr>
        <sz val="12"/>
        <rFont val="方正黑体_GBK"/>
        <charset val="134"/>
      </rPr>
      <t>公里，根据实际相应配涵洞、节水闸门等设施，每公里</t>
    </r>
    <r>
      <rPr>
        <sz val="12"/>
        <rFont val="方正黑体_GBK"/>
        <charset val="134"/>
      </rPr>
      <t>30</t>
    </r>
    <r>
      <rPr>
        <sz val="12"/>
        <rFont val="方正黑体_GBK"/>
        <charset val="134"/>
      </rPr>
      <t>万元，设计等前期费用</t>
    </r>
    <r>
      <rPr>
        <sz val="12"/>
        <rFont val="方正黑体_GBK"/>
        <charset val="134"/>
      </rPr>
      <t>5.49</t>
    </r>
    <r>
      <rPr>
        <sz val="12"/>
        <rFont val="方正黑体_GBK"/>
        <charset val="134"/>
      </rPr>
      <t>万元。资产归村委会所有，带动</t>
    </r>
    <r>
      <rPr>
        <sz val="12"/>
        <rFont val="方正黑体_GBK"/>
        <charset val="134"/>
      </rPr>
      <t>34</t>
    </r>
    <r>
      <rPr>
        <sz val="12"/>
        <rFont val="方正黑体_GBK"/>
        <charset val="134"/>
      </rPr>
      <t>建档立卡贫困户增收</t>
    </r>
    <r>
      <rPr>
        <sz val="12"/>
        <rFont val="方正黑体_GBK"/>
        <charset val="134"/>
      </rPr>
      <t>250</t>
    </r>
    <r>
      <rPr>
        <sz val="12"/>
        <rFont val="方正黑体_GBK"/>
        <charset val="134"/>
      </rPr>
      <t>元。</t>
    </r>
  </si>
  <si>
    <r>
      <rPr>
        <sz val="12"/>
        <rFont val="方正黑体_GBK"/>
        <charset val="134"/>
      </rPr>
      <t>购买</t>
    </r>
    <r>
      <rPr>
        <sz val="12"/>
        <rFont val="方正黑体_GBK"/>
        <charset val="134"/>
      </rPr>
      <t>3-5</t>
    </r>
    <r>
      <rPr>
        <sz val="12"/>
        <rFont val="方正黑体_GBK"/>
        <charset val="134"/>
      </rPr>
      <t>岁西门塔尔生产母牛</t>
    </r>
    <r>
      <rPr>
        <sz val="12"/>
        <rFont val="方正黑体_GBK"/>
        <charset val="134"/>
      </rPr>
      <t>80</t>
    </r>
    <r>
      <rPr>
        <sz val="12"/>
        <rFont val="方正黑体_GBK"/>
        <charset val="134"/>
      </rPr>
      <t>头，每头</t>
    </r>
    <r>
      <rPr>
        <sz val="12"/>
        <rFont val="方正黑体_GBK"/>
        <charset val="134"/>
      </rPr>
      <t>2</t>
    </r>
    <r>
      <rPr>
        <sz val="12"/>
        <rFont val="方正黑体_GBK"/>
        <charset val="134"/>
      </rPr>
      <t>万元，资产归属本村集体所有，托养合作社或养殖公司，利用产业发展壮大村集体经济，每年按照不低于托养羊总数的</t>
    </r>
    <r>
      <rPr>
        <sz val="12"/>
        <rFont val="方正黑体_GBK"/>
        <charset val="134"/>
      </rPr>
      <t>20%</t>
    </r>
    <r>
      <rPr>
        <sz val="12"/>
        <rFont val="方正黑体_GBK"/>
        <charset val="134"/>
      </rPr>
      <t>向村委会进行分红，村委会收取分红的</t>
    </r>
    <r>
      <rPr>
        <sz val="12"/>
        <rFont val="方正黑体_GBK"/>
        <charset val="134"/>
      </rPr>
      <t>80%</t>
    </r>
    <r>
      <rPr>
        <sz val="12"/>
        <rFont val="方正黑体_GBK"/>
        <charset val="134"/>
      </rPr>
      <t>向本村贫困户进行分红，分红模式按照贫困程度差异化分红</t>
    </r>
    <r>
      <rPr>
        <sz val="12"/>
        <rFont val="方正黑体_GBK"/>
        <charset val="134"/>
      </rPr>
      <t>1000-2500</t>
    </r>
    <r>
      <rPr>
        <sz val="12"/>
        <rFont val="方正黑体_GBK"/>
        <charset val="134"/>
      </rPr>
      <t>元不等（具体分配情况由村委会会议研究决定），剩余</t>
    </r>
    <r>
      <rPr>
        <sz val="12"/>
        <rFont val="方正黑体_GBK"/>
        <charset val="134"/>
      </rPr>
      <t>20%</t>
    </r>
    <r>
      <rPr>
        <sz val="12"/>
        <rFont val="方正黑体_GBK"/>
        <charset val="134"/>
      </rPr>
      <t>分红归村集体，在脱贫攻坚</t>
    </r>
    <r>
      <rPr>
        <sz val="12"/>
        <rFont val="方正黑体_GBK"/>
        <charset val="134"/>
      </rPr>
      <t>“</t>
    </r>
    <r>
      <rPr>
        <sz val="12"/>
        <rFont val="方正黑体_GBK"/>
        <charset val="134"/>
      </rPr>
      <t>四个不摘</t>
    </r>
    <r>
      <rPr>
        <sz val="12"/>
        <rFont val="方正黑体_GBK"/>
        <charset val="134"/>
      </rPr>
      <t>”</t>
    </r>
    <r>
      <rPr>
        <sz val="12"/>
        <rFont val="方正黑体_GBK"/>
        <charset val="134"/>
      </rPr>
      <t>巩固期结束后，按村级集体经济股份量化，收益归全体村民所有。</t>
    </r>
  </si>
  <si>
    <t>排碱渠清挖</t>
  </si>
  <si>
    <t>塔提让镇台吐库勒村</t>
  </si>
  <si>
    <r>
      <rPr>
        <sz val="12"/>
        <rFont val="方正黑体_GBK"/>
        <charset val="134"/>
      </rPr>
      <t>清挖排碱渠</t>
    </r>
    <r>
      <rPr>
        <sz val="12"/>
        <rFont val="方正黑体_GBK"/>
        <charset val="134"/>
      </rPr>
      <t>3</t>
    </r>
    <r>
      <rPr>
        <sz val="12"/>
        <rFont val="方正黑体_GBK"/>
        <charset val="134"/>
      </rPr>
      <t>公里，每米补助</t>
    </r>
    <r>
      <rPr>
        <sz val="12"/>
        <rFont val="方正黑体_GBK"/>
        <charset val="134"/>
      </rPr>
      <t>20</t>
    </r>
    <r>
      <rPr>
        <sz val="12"/>
        <rFont val="方正黑体_GBK"/>
        <charset val="134"/>
      </rPr>
      <t>元。</t>
    </r>
  </si>
  <si>
    <r>
      <rPr>
        <sz val="12"/>
        <rFont val="方正黑体_GBK"/>
        <charset val="134"/>
      </rPr>
      <t>建设</t>
    </r>
    <r>
      <rPr>
        <sz val="12"/>
        <rFont val="方正黑体_GBK"/>
        <charset val="134"/>
      </rPr>
      <t>1/2UD80</t>
    </r>
    <r>
      <rPr>
        <sz val="12"/>
        <rFont val="方正黑体_GBK"/>
        <charset val="134"/>
      </rPr>
      <t>防渗渠</t>
    </r>
    <r>
      <rPr>
        <sz val="12"/>
        <rFont val="方正黑体_GBK"/>
        <charset val="134"/>
      </rPr>
      <t>6.1</t>
    </r>
    <r>
      <rPr>
        <sz val="12"/>
        <rFont val="方正黑体_GBK"/>
        <charset val="134"/>
      </rPr>
      <t>公里，根据实际相应配涵洞、节水闸门等设施，每公里</t>
    </r>
    <r>
      <rPr>
        <sz val="12"/>
        <rFont val="方正黑体_GBK"/>
        <charset val="134"/>
      </rPr>
      <t>30</t>
    </r>
    <r>
      <rPr>
        <sz val="12"/>
        <rFont val="方正黑体_GBK"/>
        <charset val="134"/>
      </rPr>
      <t>万元，设计等前期费用</t>
    </r>
    <r>
      <rPr>
        <sz val="12"/>
        <rFont val="方正黑体_GBK"/>
        <charset val="134"/>
      </rPr>
      <t>3.66</t>
    </r>
    <r>
      <rPr>
        <sz val="12"/>
        <rFont val="方正黑体_GBK"/>
        <charset val="134"/>
      </rPr>
      <t>万元。此项目为公益项目，项目建设完成后，资产归村委会所有。</t>
    </r>
  </si>
  <si>
    <t>托格拉克勒克乡阿日希村</t>
  </si>
  <si>
    <r>
      <rPr>
        <sz val="12"/>
        <rFont val="方正黑体_GBK"/>
        <charset val="134"/>
      </rPr>
      <t xml:space="preserve">   </t>
    </r>
    <r>
      <rPr>
        <sz val="12"/>
        <rFont val="方正黑体_GBK"/>
        <charset val="134"/>
      </rPr>
      <t>计划总投资</t>
    </r>
    <r>
      <rPr>
        <sz val="12"/>
        <rFont val="方正黑体_GBK"/>
        <charset val="134"/>
      </rPr>
      <t>148.75</t>
    </r>
    <r>
      <rPr>
        <sz val="12"/>
        <rFont val="方正黑体_GBK"/>
        <charset val="134"/>
      </rPr>
      <t>万元，在托格拉克勒克乡阿日希村规划建设扶贫车间。建设内容：</t>
    </r>
    <r>
      <rPr>
        <sz val="12"/>
        <rFont val="方正黑体_GBK"/>
        <charset val="134"/>
      </rPr>
      <t>1</t>
    </r>
    <r>
      <rPr>
        <sz val="12"/>
        <rFont val="方正黑体_GBK"/>
        <charset val="134"/>
      </rPr>
      <t>、场地回填平整</t>
    </r>
    <r>
      <rPr>
        <sz val="12"/>
        <rFont val="方正黑体_GBK"/>
        <charset val="134"/>
      </rPr>
      <t>2500</t>
    </r>
    <r>
      <rPr>
        <sz val="12"/>
        <rFont val="方正黑体_GBK"/>
        <charset val="134"/>
      </rPr>
      <t>立方米，每立方米</t>
    </r>
    <r>
      <rPr>
        <sz val="12"/>
        <rFont val="方正黑体_GBK"/>
        <charset val="134"/>
      </rPr>
      <t>45</t>
    </r>
    <r>
      <rPr>
        <sz val="12"/>
        <rFont val="方正黑体_GBK"/>
        <charset val="134"/>
      </rPr>
      <t>元，合计</t>
    </r>
    <r>
      <rPr>
        <sz val="12"/>
        <rFont val="方正黑体_GBK"/>
        <charset val="134"/>
      </rPr>
      <t>11.25</t>
    </r>
    <r>
      <rPr>
        <sz val="12"/>
        <rFont val="方正黑体_GBK"/>
        <charset val="134"/>
      </rPr>
      <t>万元；</t>
    </r>
    <r>
      <rPr>
        <sz val="12"/>
        <rFont val="方正黑体_GBK"/>
        <charset val="134"/>
      </rPr>
      <t>2</t>
    </r>
    <r>
      <rPr>
        <sz val="12"/>
        <rFont val="方正黑体_GBK"/>
        <charset val="134"/>
      </rPr>
      <t>、新建扶贫车间</t>
    </r>
    <r>
      <rPr>
        <sz val="12"/>
        <rFont val="方正黑体_GBK"/>
        <charset val="134"/>
      </rPr>
      <t>300</t>
    </r>
    <r>
      <rPr>
        <sz val="12"/>
        <rFont val="方正黑体_GBK"/>
        <charset val="134"/>
      </rPr>
      <t>平方米，每平方米</t>
    </r>
    <r>
      <rPr>
        <sz val="12"/>
        <rFont val="方正黑体_GBK"/>
        <charset val="134"/>
      </rPr>
      <t>1500</t>
    </r>
    <r>
      <rPr>
        <sz val="12"/>
        <rFont val="方正黑体_GBK"/>
        <charset val="134"/>
      </rPr>
      <t>元，合计</t>
    </r>
    <r>
      <rPr>
        <sz val="12"/>
        <rFont val="方正黑体_GBK"/>
        <charset val="134"/>
      </rPr>
      <t>45</t>
    </r>
    <r>
      <rPr>
        <sz val="12"/>
        <rFont val="方正黑体_GBK"/>
        <charset val="134"/>
      </rPr>
      <t>万元；硬化地坪</t>
    </r>
    <r>
      <rPr>
        <sz val="12"/>
        <rFont val="方正黑体_GBK"/>
        <charset val="134"/>
      </rPr>
      <t>2500</t>
    </r>
    <r>
      <rPr>
        <sz val="12"/>
        <rFont val="方正黑体_GBK"/>
        <charset val="134"/>
      </rPr>
      <t>平方米，每平方米</t>
    </r>
    <r>
      <rPr>
        <sz val="12"/>
        <rFont val="方正黑体_GBK"/>
        <charset val="134"/>
      </rPr>
      <t>150</t>
    </r>
    <r>
      <rPr>
        <sz val="12"/>
        <rFont val="方正黑体_GBK"/>
        <charset val="134"/>
      </rPr>
      <t>元，合计</t>
    </r>
    <r>
      <rPr>
        <sz val="12"/>
        <rFont val="方正黑体_GBK"/>
        <charset val="134"/>
      </rPr>
      <t>37.5</t>
    </r>
    <r>
      <rPr>
        <sz val="12"/>
        <rFont val="方正黑体_GBK"/>
        <charset val="134"/>
      </rPr>
      <t>万元；</t>
    </r>
    <r>
      <rPr>
        <sz val="12"/>
        <rFont val="方正黑体_GBK"/>
        <charset val="134"/>
      </rPr>
      <t>3</t>
    </r>
    <r>
      <rPr>
        <sz val="12"/>
        <rFont val="方正黑体_GBK"/>
        <charset val="134"/>
      </rPr>
      <t>、供排水接通市政管网约</t>
    </r>
    <r>
      <rPr>
        <sz val="12"/>
        <rFont val="方正黑体_GBK"/>
        <charset val="134"/>
      </rPr>
      <t>20</t>
    </r>
    <r>
      <rPr>
        <sz val="12"/>
        <rFont val="方正黑体_GBK"/>
        <charset val="134"/>
      </rPr>
      <t>万元；</t>
    </r>
    <r>
      <rPr>
        <sz val="12"/>
        <rFont val="方正黑体_GBK"/>
        <charset val="134"/>
      </rPr>
      <t>4</t>
    </r>
    <r>
      <rPr>
        <sz val="12"/>
        <rFont val="方正黑体_GBK"/>
        <charset val="134"/>
      </rPr>
      <t>、围墙（栅栏）</t>
    </r>
    <r>
      <rPr>
        <sz val="12"/>
        <rFont val="方正黑体_GBK"/>
        <charset val="134"/>
      </rPr>
      <t>200</t>
    </r>
    <r>
      <rPr>
        <sz val="12"/>
        <rFont val="方正黑体_GBK"/>
        <charset val="134"/>
      </rPr>
      <t>米，每米</t>
    </r>
    <r>
      <rPr>
        <sz val="12"/>
        <rFont val="方正黑体_GBK"/>
        <charset val="134"/>
      </rPr>
      <t>1000</t>
    </r>
    <r>
      <rPr>
        <sz val="12"/>
        <rFont val="方正黑体_GBK"/>
        <charset val="134"/>
      </rPr>
      <t>元，合计</t>
    </r>
    <r>
      <rPr>
        <sz val="12"/>
        <rFont val="方正黑体_GBK"/>
        <charset val="134"/>
      </rPr>
      <t>20</t>
    </r>
    <r>
      <rPr>
        <sz val="12"/>
        <rFont val="方正黑体_GBK"/>
        <charset val="134"/>
      </rPr>
      <t>万元；附属设施（馕坑、葡萄架、凉棚等）</t>
    </r>
    <r>
      <rPr>
        <sz val="12"/>
        <rFont val="方正黑体_GBK"/>
        <charset val="134"/>
      </rPr>
      <t>10</t>
    </r>
    <r>
      <rPr>
        <sz val="12"/>
        <rFont val="方正黑体_GBK"/>
        <charset val="134"/>
      </rPr>
      <t>万元；以上建设内容共计</t>
    </r>
    <r>
      <rPr>
        <sz val="12"/>
        <rFont val="方正黑体_GBK"/>
        <charset val="134"/>
      </rPr>
      <t>148.75</t>
    </r>
    <r>
      <rPr>
        <sz val="12"/>
        <rFont val="方正黑体_GBK"/>
        <charset val="134"/>
      </rPr>
      <t>万元。项目前期手续和三通一平费用</t>
    </r>
    <r>
      <rPr>
        <sz val="12"/>
        <rFont val="方正黑体_GBK"/>
        <charset val="134"/>
      </rPr>
      <t>5</t>
    </r>
    <r>
      <rPr>
        <sz val="12"/>
        <rFont val="方正黑体_GBK"/>
        <charset val="134"/>
      </rPr>
      <t>万元。项目建成后有合作社组织运行，资产归村集体所有。</t>
    </r>
  </si>
  <si>
    <r>
      <rPr>
        <sz val="12"/>
        <rFont val="方正黑体_GBK"/>
        <charset val="134"/>
      </rPr>
      <t>资产归村集体所有，项目实施可以带动养殖农户稳定增收，通过</t>
    </r>
    <r>
      <rPr>
        <sz val="12"/>
        <rFont val="方正黑体_GBK"/>
        <charset val="134"/>
      </rPr>
      <t>“</t>
    </r>
    <r>
      <rPr>
        <sz val="12"/>
        <rFont val="方正黑体_GBK"/>
        <charset val="134"/>
      </rPr>
      <t>龙头企业</t>
    </r>
    <r>
      <rPr>
        <sz val="12"/>
        <rFont val="方正黑体_GBK"/>
        <charset val="134"/>
      </rPr>
      <t>+</t>
    </r>
    <r>
      <rPr>
        <sz val="12"/>
        <rFont val="方正黑体_GBK"/>
        <charset val="134"/>
      </rPr>
      <t>合作社</t>
    </r>
    <r>
      <rPr>
        <sz val="12"/>
        <rFont val="方正黑体_GBK"/>
        <charset val="134"/>
      </rPr>
      <t>+</t>
    </r>
    <r>
      <rPr>
        <sz val="12"/>
        <rFont val="方正黑体_GBK"/>
        <charset val="134"/>
      </rPr>
      <t>贫困户</t>
    </r>
    <r>
      <rPr>
        <sz val="12"/>
        <rFont val="方正黑体_GBK"/>
        <charset val="134"/>
      </rPr>
      <t>”</t>
    </r>
    <r>
      <rPr>
        <sz val="12"/>
        <rFont val="方正黑体_GBK"/>
        <charset val="134"/>
      </rPr>
      <t>模式，持续做强做大畜牧产业，户均稳定增收</t>
    </r>
    <r>
      <rPr>
        <sz val="12"/>
        <rFont val="方正黑体_GBK"/>
        <charset val="134"/>
      </rPr>
      <t>1000</t>
    </r>
    <r>
      <rPr>
        <sz val="12"/>
        <rFont val="方正黑体_GBK"/>
        <charset val="134"/>
      </rPr>
      <t>元，并长期受益。</t>
    </r>
  </si>
  <si>
    <r>
      <rPr>
        <sz val="12"/>
        <rFont val="方正黑体_GBK"/>
        <charset val="134"/>
      </rPr>
      <t>艾尔肯</t>
    </r>
    <r>
      <rPr>
        <sz val="12"/>
        <rFont val="方正黑体_GBK"/>
        <charset val="134"/>
      </rPr>
      <t>·</t>
    </r>
    <r>
      <rPr>
        <sz val="12"/>
        <rFont val="方正黑体_GBK"/>
        <charset val="134"/>
      </rPr>
      <t>肉孜</t>
    </r>
  </si>
  <si>
    <t>扶贫车间建设项目</t>
  </si>
  <si>
    <r>
      <rPr>
        <sz val="12"/>
        <rFont val="方正黑体_GBK"/>
        <charset val="134"/>
      </rPr>
      <t xml:space="preserve">   </t>
    </r>
    <r>
      <rPr>
        <sz val="12"/>
        <rFont val="方正黑体_GBK"/>
        <charset val="134"/>
      </rPr>
      <t>计划总投资</t>
    </r>
    <r>
      <rPr>
        <sz val="12"/>
        <rFont val="方正黑体_GBK"/>
        <charset val="134"/>
      </rPr>
      <t>215</t>
    </r>
    <r>
      <rPr>
        <sz val="12"/>
        <rFont val="方正黑体_GBK"/>
        <charset val="134"/>
      </rPr>
      <t>万元，在托格拉克勒克乡阿日希村规划建设扶贫车间。规划新建框架结构二层商业门面房</t>
    </r>
    <r>
      <rPr>
        <sz val="12"/>
        <rFont val="方正黑体_GBK"/>
        <charset val="134"/>
      </rPr>
      <t>840</t>
    </r>
    <r>
      <rPr>
        <sz val="12"/>
        <rFont val="方正黑体_GBK"/>
        <charset val="134"/>
      </rPr>
      <t>平方米，每平方米</t>
    </r>
    <r>
      <rPr>
        <sz val="12"/>
        <rFont val="方正黑体_GBK"/>
        <charset val="134"/>
      </rPr>
      <t>2500</t>
    </r>
    <r>
      <rPr>
        <sz val="12"/>
        <rFont val="方正黑体_GBK"/>
        <charset val="134"/>
      </rPr>
      <t>元，合计</t>
    </r>
    <r>
      <rPr>
        <sz val="12"/>
        <rFont val="方正黑体_GBK"/>
        <charset val="134"/>
      </rPr>
      <t>210</t>
    </r>
    <r>
      <rPr>
        <sz val="12"/>
        <rFont val="方正黑体_GBK"/>
        <charset val="134"/>
      </rPr>
      <t>万元；项目前期手续和三通一平费用</t>
    </r>
    <r>
      <rPr>
        <sz val="12"/>
        <rFont val="方正黑体_GBK"/>
        <charset val="134"/>
      </rPr>
      <t>5</t>
    </r>
    <r>
      <rPr>
        <sz val="12"/>
        <rFont val="方正黑体_GBK"/>
        <charset val="134"/>
      </rPr>
      <t>万元。项目建成后有合作社组织运行，资产归村集体所有。</t>
    </r>
  </si>
  <si>
    <r>
      <rPr>
        <sz val="12"/>
        <rFont val="方正黑体_GBK"/>
        <charset val="134"/>
      </rPr>
      <t>资产归村集体所有。依托亚森江烤肉店成立畜牧等农产品销售及餐饮服务农民专业合作社，建立阿日希村扶贫支撑点，打造且末烤肉知名品牌，逐步发展成为且末县烤肉市场前店。同时，通过特色烤肉带动贫困户及周边群众销售畜牧及农副产品（烤肉、酸奶、烤包子、馕、鸽子、土鸡蛋）等特色餐饮。实现年利润</t>
    </r>
    <r>
      <rPr>
        <sz val="12"/>
        <rFont val="方正黑体_GBK"/>
        <charset val="134"/>
      </rPr>
      <t>10</t>
    </r>
    <r>
      <rPr>
        <sz val="12"/>
        <rFont val="方正黑体_GBK"/>
        <charset val="134"/>
      </rPr>
      <t>万元以上。</t>
    </r>
  </si>
  <si>
    <t>托格拉克勒克乡阿日希村、加瓦艾日克</t>
  </si>
  <si>
    <r>
      <rPr>
        <sz val="12"/>
        <rFont val="方正黑体_GBK"/>
        <charset val="134"/>
      </rPr>
      <t xml:space="preserve">   </t>
    </r>
    <r>
      <rPr>
        <sz val="12"/>
        <rFont val="方正黑体_GBK"/>
        <charset val="134"/>
      </rPr>
      <t>计划总投资</t>
    </r>
    <r>
      <rPr>
        <sz val="12"/>
        <rFont val="方正黑体_GBK"/>
        <charset val="134"/>
      </rPr>
      <t>275</t>
    </r>
    <r>
      <rPr>
        <sz val="12"/>
        <rFont val="方正黑体_GBK"/>
        <charset val="134"/>
      </rPr>
      <t>万元，规划建设商业门面房两套。建设内容：</t>
    </r>
    <r>
      <rPr>
        <sz val="12"/>
        <rFont val="方正黑体_GBK"/>
        <charset val="134"/>
      </rPr>
      <t>1</t>
    </r>
    <r>
      <rPr>
        <sz val="12"/>
        <rFont val="方正黑体_GBK"/>
        <charset val="134"/>
      </rPr>
      <t>、在阿日希村规划新建砖混框架结构二层商业门面房</t>
    </r>
    <r>
      <rPr>
        <sz val="12"/>
        <rFont val="方正黑体_GBK"/>
        <charset val="134"/>
      </rPr>
      <t>600</t>
    </r>
    <r>
      <rPr>
        <sz val="12"/>
        <rFont val="方正黑体_GBK"/>
        <charset val="134"/>
      </rPr>
      <t>平方米，加瓦艾日克村规划新建砖混框架结构二层商业门面房</t>
    </r>
    <r>
      <rPr>
        <sz val="12"/>
        <rFont val="方正黑体_GBK"/>
        <charset val="134"/>
      </rPr>
      <t>400</t>
    </r>
    <r>
      <rPr>
        <sz val="12"/>
        <rFont val="方正黑体_GBK"/>
        <charset val="134"/>
      </rPr>
      <t>平方米每平方米</t>
    </r>
    <r>
      <rPr>
        <sz val="12"/>
        <rFont val="方正黑体_GBK"/>
        <charset val="134"/>
      </rPr>
      <t>2500</t>
    </r>
    <r>
      <rPr>
        <sz val="12"/>
        <rFont val="方正黑体_GBK"/>
        <charset val="134"/>
      </rPr>
      <t>元，合计</t>
    </r>
    <r>
      <rPr>
        <sz val="12"/>
        <rFont val="方正黑体_GBK"/>
        <charset val="134"/>
      </rPr>
      <t>250</t>
    </r>
    <r>
      <rPr>
        <sz val="12"/>
        <rFont val="方正黑体_GBK"/>
        <charset val="134"/>
      </rPr>
      <t>万元；</t>
    </r>
    <r>
      <rPr>
        <sz val="12"/>
        <rFont val="方正黑体_GBK"/>
        <charset val="134"/>
      </rPr>
      <t>2</t>
    </r>
    <r>
      <rPr>
        <sz val="12"/>
        <rFont val="方正黑体_GBK"/>
        <charset val="134"/>
      </rPr>
      <t>、门面房配套水、电、排水设施，包括室外地面硬化、绿化等辅助工程；合计</t>
    </r>
    <r>
      <rPr>
        <sz val="12"/>
        <rFont val="方正黑体_GBK"/>
        <charset val="134"/>
      </rPr>
      <t>20</t>
    </r>
    <r>
      <rPr>
        <sz val="12"/>
        <rFont val="方正黑体_GBK"/>
        <charset val="134"/>
      </rPr>
      <t>万元；项目前期手续和三通一平费用</t>
    </r>
    <r>
      <rPr>
        <sz val="12"/>
        <rFont val="方正黑体_GBK"/>
        <charset val="134"/>
      </rPr>
      <t>5</t>
    </r>
    <r>
      <rPr>
        <sz val="12"/>
        <rFont val="方正黑体_GBK"/>
        <charset val="134"/>
      </rPr>
      <t>万元。项目建成后资产归村集体所有，鼓励贫困户自主创业经营或对外出租产生效益，带动经济发展。</t>
    </r>
    <r>
      <rPr>
        <sz val="12"/>
        <rFont val="方正黑体_GBK"/>
        <charset val="134"/>
      </rPr>
      <t xml:space="preserve">
</t>
    </r>
  </si>
  <si>
    <t>托格拉克勒克乡阿日希村、加瓦艾日克村、阔什艾日克村、扎滚鲁克村、托格拉克勒克村、兰干村</t>
  </si>
  <si>
    <r>
      <rPr>
        <sz val="12"/>
        <rFont val="方正黑体_GBK"/>
        <charset val="134"/>
      </rPr>
      <t xml:space="preserve">    </t>
    </r>
    <r>
      <rPr>
        <sz val="12"/>
        <rFont val="方正黑体_GBK"/>
        <charset val="134"/>
      </rPr>
      <t>计划投资</t>
    </r>
    <r>
      <rPr>
        <sz val="12"/>
        <rFont val="方正黑体_GBK"/>
        <charset val="134"/>
      </rPr>
      <t>85</t>
    </r>
    <r>
      <rPr>
        <sz val="12"/>
        <rFont val="方正黑体_GBK"/>
        <charset val="134"/>
      </rPr>
      <t>万元，购买</t>
    </r>
    <r>
      <rPr>
        <sz val="12"/>
        <rFont val="方正黑体_GBK"/>
        <charset val="134"/>
      </rPr>
      <t>500</t>
    </r>
    <r>
      <rPr>
        <sz val="12"/>
        <rFont val="方正黑体_GBK"/>
        <charset val="134"/>
      </rPr>
      <t>盏太阳能防虫灯（型号为</t>
    </r>
    <r>
      <rPr>
        <sz val="12"/>
        <rFont val="方正黑体_GBK"/>
        <charset val="134"/>
      </rPr>
      <t>WH-JS</t>
    </r>
    <r>
      <rPr>
        <sz val="12"/>
        <rFont val="方正黑体_GBK"/>
        <charset val="134"/>
      </rPr>
      <t>），（参数：</t>
    </r>
    <r>
      <rPr>
        <sz val="12"/>
        <rFont val="方正黑体_GBK"/>
        <charset val="134"/>
      </rPr>
      <t>1</t>
    </r>
    <r>
      <rPr>
        <sz val="12"/>
        <rFont val="方正黑体_GBK"/>
        <charset val="134"/>
      </rPr>
      <t>、执行《植物保护机械</t>
    </r>
    <r>
      <rPr>
        <sz val="12"/>
        <rFont val="方正黑体_GBK"/>
        <charset val="134"/>
      </rPr>
      <t xml:space="preserve"> </t>
    </r>
    <r>
      <rPr>
        <sz val="12"/>
        <rFont val="方正黑体_GBK"/>
        <charset val="134"/>
      </rPr>
      <t>频振式杀虫灯》国家标准</t>
    </r>
    <r>
      <rPr>
        <sz val="12"/>
        <rFont val="方正黑体_GBK"/>
        <charset val="134"/>
      </rPr>
      <t>GB/T 24689.2-2009 (</t>
    </r>
    <r>
      <rPr>
        <sz val="12"/>
        <rFont val="方正黑体_GBK"/>
        <charset val="134"/>
      </rPr>
      <t>国家农机具质量监督检验中心检测检验报告</t>
    </r>
    <r>
      <rPr>
        <sz val="12"/>
        <rFont val="方正黑体_GBK"/>
        <charset val="134"/>
      </rPr>
      <t>)</t>
    </r>
    <r>
      <rPr>
        <sz val="12"/>
        <rFont val="方正黑体_GBK"/>
        <charset val="134"/>
      </rPr>
      <t>；</t>
    </r>
    <r>
      <rPr>
        <sz val="12"/>
        <rFont val="方正黑体_GBK"/>
        <charset val="134"/>
      </rPr>
      <t>2</t>
    </r>
    <r>
      <rPr>
        <sz val="12"/>
        <rFont val="方正黑体_GBK"/>
        <charset val="134"/>
      </rPr>
      <t>、杀虫灯灯体外形四方形，颜色：黄色；接虫装置用接虫桶，</t>
    </r>
    <r>
      <rPr>
        <sz val="12"/>
        <rFont val="方正黑体_GBK"/>
        <charset val="134"/>
      </rPr>
      <t>3</t>
    </r>
    <r>
      <rPr>
        <sz val="12"/>
        <rFont val="方正黑体_GBK"/>
        <charset val="134"/>
      </rPr>
      <t>、</t>
    </r>
    <r>
      <rPr>
        <sz val="12"/>
        <rFont val="方正黑体_GBK"/>
        <charset val="134"/>
      </rPr>
      <t>LED</t>
    </r>
    <r>
      <rPr>
        <sz val="12"/>
        <rFont val="方正黑体_GBK"/>
        <charset val="134"/>
      </rPr>
      <t>灯管功率</t>
    </r>
    <r>
      <rPr>
        <sz val="12"/>
        <rFont val="方正黑体_GBK"/>
        <charset val="134"/>
      </rPr>
      <t>8W</t>
    </r>
    <r>
      <rPr>
        <sz val="12"/>
        <rFont val="方正黑体_GBK"/>
        <charset val="134"/>
      </rPr>
      <t>；长度</t>
    </r>
    <r>
      <rPr>
        <sz val="12"/>
        <rFont val="方正黑体_GBK"/>
        <charset val="134"/>
      </rPr>
      <t>≥400MM;4</t>
    </r>
    <r>
      <rPr>
        <sz val="12"/>
        <rFont val="方正黑体_GBK"/>
        <charset val="134"/>
      </rPr>
      <t>、整灯功率</t>
    </r>
    <r>
      <rPr>
        <sz val="12"/>
        <rFont val="方正黑体_GBK"/>
        <charset val="134"/>
      </rPr>
      <t>≤35W</t>
    </r>
    <r>
      <rPr>
        <sz val="12"/>
        <rFont val="方正黑体_GBK"/>
        <charset val="134"/>
      </rPr>
      <t>；</t>
    </r>
    <r>
      <rPr>
        <sz val="12"/>
        <rFont val="方正黑体_GBK"/>
        <charset val="134"/>
      </rPr>
      <t>5</t>
    </r>
    <r>
      <rPr>
        <sz val="12"/>
        <rFont val="方正黑体_GBK"/>
        <charset val="134"/>
      </rPr>
      <t>、灯体高度：</t>
    </r>
    <r>
      <rPr>
        <sz val="12"/>
        <rFont val="方正黑体_GBK"/>
        <charset val="134"/>
      </rPr>
      <t>3000mm</t>
    </r>
    <r>
      <rPr>
        <sz val="12"/>
        <rFont val="方正黑体_GBK"/>
        <charset val="134"/>
      </rPr>
      <t>；</t>
    </r>
    <r>
      <rPr>
        <sz val="12"/>
        <rFont val="方正黑体_GBK"/>
        <charset val="134"/>
      </rPr>
      <t>6</t>
    </r>
    <r>
      <rPr>
        <sz val="12"/>
        <rFont val="方正黑体_GBK"/>
        <charset val="134"/>
      </rPr>
      <t>、太阳能电池组件功率</t>
    </r>
    <r>
      <rPr>
        <sz val="12"/>
        <rFont val="方正黑体_GBK"/>
        <charset val="134"/>
      </rPr>
      <t>:40Wp</t>
    </r>
    <r>
      <rPr>
        <sz val="12"/>
        <rFont val="方正黑体_GBK"/>
        <charset val="134"/>
      </rPr>
      <t>；</t>
    </r>
    <r>
      <rPr>
        <sz val="12"/>
        <rFont val="方正黑体_GBK"/>
        <charset val="134"/>
      </rPr>
      <t>7</t>
    </r>
    <r>
      <rPr>
        <sz val="12"/>
        <rFont val="方正黑体_GBK"/>
        <charset val="134"/>
      </rPr>
      <t>、蓄电池：</t>
    </r>
    <r>
      <rPr>
        <sz val="12"/>
        <rFont val="方正黑体_GBK"/>
        <charset val="134"/>
      </rPr>
      <t>DC12V 24Ah/</t>
    </r>
    <r>
      <rPr>
        <sz val="12"/>
        <rFont val="方正黑体_GBK"/>
        <charset val="134"/>
      </rPr>
      <t>免维护</t>
    </r>
    <r>
      <rPr>
        <sz val="12"/>
        <rFont val="方正黑体_GBK"/>
        <charset val="134"/>
      </rPr>
      <t>,</t>
    </r>
    <r>
      <rPr>
        <sz val="12"/>
        <rFont val="方正黑体_GBK"/>
        <charset val="134"/>
      </rPr>
      <t>电池放太阳能电池板下方</t>
    </r>
    <r>
      <rPr>
        <sz val="12"/>
        <rFont val="方正黑体_GBK"/>
        <charset val="134"/>
      </rPr>
      <t>,</t>
    </r>
    <r>
      <rPr>
        <sz val="12"/>
        <rFont val="方正黑体_GBK"/>
        <charset val="134"/>
      </rPr>
      <t>有防盗锁</t>
    </r>
    <r>
      <rPr>
        <sz val="12"/>
        <rFont val="方正黑体_GBK"/>
        <charset val="134"/>
      </rPr>
      <t>.8</t>
    </r>
    <r>
      <rPr>
        <sz val="12"/>
        <rFont val="方正黑体_GBK"/>
        <charset val="134"/>
      </rPr>
      <t>、网丝排布由圆形与辐射组合设计）。每盏</t>
    </r>
    <r>
      <rPr>
        <sz val="12"/>
        <rFont val="方正黑体_GBK"/>
        <charset val="134"/>
      </rPr>
      <t>1700</t>
    </r>
    <r>
      <rPr>
        <sz val="12"/>
        <rFont val="方正黑体_GBK"/>
        <charset val="134"/>
      </rPr>
      <t>元（含安装费），实施有效控制和预防红枣虫害计划，减少农药的使用，大力扶持贫困户发展有机红枣主导产业。</t>
    </r>
  </si>
  <si>
    <r>
      <rPr>
        <sz val="12"/>
        <rFont val="方正黑体_GBK"/>
        <charset val="134"/>
      </rPr>
      <t>资产归村集体所有，项目实施有效控制和预防红枣病虫害计划，减少农药的使用，做优有机红枣产业，大力扶持贫困户发展有机红枣主导产业，户均可节约成本</t>
    </r>
    <r>
      <rPr>
        <sz val="12"/>
        <rFont val="方正黑体_GBK"/>
        <charset val="134"/>
      </rPr>
      <t>500</t>
    </r>
    <r>
      <rPr>
        <sz val="12"/>
        <rFont val="方正黑体_GBK"/>
        <charset val="134"/>
      </rPr>
      <t>元，并长期受益。</t>
    </r>
  </si>
  <si>
    <r>
      <rPr>
        <sz val="12"/>
        <rFont val="方正黑体_GBK"/>
        <charset val="134"/>
      </rPr>
      <t>托格拉克勒克乡阔什艾日克村</t>
    </r>
    <r>
      <rPr>
        <sz val="12"/>
        <rFont val="方正黑体_GBK"/>
        <charset val="134"/>
      </rPr>
      <t xml:space="preserve"> </t>
    </r>
    <r>
      <rPr>
        <sz val="12"/>
        <rFont val="方正黑体_GBK"/>
        <charset val="134"/>
      </rPr>
      <t>、兰干村</t>
    </r>
  </si>
  <si>
    <r>
      <rPr>
        <sz val="12"/>
        <rFont val="方正黑体_GBK"/>
        <charset val="134"/>
      </rPr>
      <t xml:space="preserve">      </t>
    </r>
    <r>
      <rPr>
        <sz val="12"/>
        <rFont val="方正黑体_GBK"/>
        <charset val="134"/>
      </rPr>
      <t>计划投资</t>
    </r>
    <r>
      <rPr>
        <sz val="12"/>
        <rFont val="方正黑体_GBK"/>
        <charset val="134"/>
      </rPr>
      <t>55</t>
    </r>
    <r>
      <rPr>
        <sz val="12"/>
        <rFont val="方正黑体_GBK"/>
        <charset val="134"/>
      </rPr>
      <t>万元，</t>
    </r>
    <r>
      <rPr>
        <sz val="12"/>
        <rFont val="方正黑体_GBK"/>
        <charset val="134"/>
      </rPr>
      <t>1</t>
    </r>
    <r>
      <rPr>
        <sz val="12"/>
        <rFont val="方正黑体_GBK"/>
        <charset val="134"/>
      </rPr>
      <t>、在阔什艾日克村建设红枣晾晒场（带围栏），硬化地坪</t>
    </r>
    <r>
      <rPr>
        <sz val="12"/>
        <rFont val="方正黑体_GBK"/>
        <charset val="134"/>
      </rPr>
      <t>1000</t>
    </r>
    <r>
      <rPr>
        <sz val="12"/>
        <rFont val="方正黑体_GBK"/>
        <charset val="134"/>
      </rPr>
      <t>平方米，每平方米</t>
    </r>
    <r>
      <rPr>
        <sz val="12"/>
        <rFont val="方正黑体_GBK"/>
        <charset val="134"/>
      </rPr>
      <t>200</t>
    </r>
    <r>
      <rPr>
        <sz val="12"/>
        <rFont val="方正黑体_GBK"/>
        <charset val="134"/>
      </rPr>
      <t>元（含围栏），需资金</t>
    </r>
    <r>
      <rPr>
        <sz val="12"/>
        <rFont val="方正黑体_GBK"/>
        <charset val="134"/>
      </rPr>
      <t>20</t>
    </r>
    <r>
      <rPr>
        <sz val="12"/>
        <rFont val="方正黑体_GBK"/>
        <charset val="134"/>
      </rPr>
      <t>万元，建设</t>
    </r>
    <r>
      <rPr>
        <sz val="12"/>
        <rFont val="方正黑体_GBK"/>
        <charset val="134"/>
      </rPr>
      <t>50</t>
    </r>
    <r>
      <rPr>
        <sz val="12"/>
        <rFont val="方正黑体_GBK"/>
        <charset val="134"/>
      </rPr>
      <t>平方米红枣检测室（铺设电地暖）及必要的设施、设备，需</t>
    </r>
    <r>
      <rPr>
        <sz val="12"/>
        <rFont val="方正黑体_GBK"/>
        <charset val="134"/>
      </rPr>
      <t>10</t>
    </r>
    <r>
      <rPr>
        <sz val="12"/>
        <rFont val="方正黑体_GBK"/>
        <charset val="134"/>
      </rPr>
      <t>万元；</t>
    </r>
    <r>
      <rPr>
        <sz val="12"/>
        <rFont val="方正黑体_GBK"/>
        <charset val="134"/>
      </rPr>
      <t>2</t>
    </r>
    <r>
      <rPr>
        <sz val="12"/>
        <rFont val="方正黑体_GBK"/>
        <charset val="134"/>
      </rPr>
      <t>、在兰干村建设红枣晾晒场（带围栏），硬化地坪</t>
    </r>
    <r>
      <rPr>
        <sz val="12"/>
        <rFont val="方正黑体_GBK"/>
        <charset val="134"/>
      </rPr>
      <t>1000</t>
    </r>
    <r>
      <rPr>
        <sz val="12"/>
        <rFont val="方正黑体_GBK"/>
        <charset val="134"/>
      </rPr>
      <t>平方米，每平方米</t>
    </r>
    <r>
      <rPr>
        <sz val="12"/>
        <rFont val="方正黑体_GBK"/>
        <charset val="134"/>
      </rPr>
      <t>200</t>
    </r>
    <r>
      <rPr>
        <sz val="12"/>
        <rFont val="方正黑体_GBK"/>
        <charset val="134"/>
      </rPr>
      <t>元（含围栏），需资金</t>
    </r>
    <r>
      <rPr>
        <sz val="12"/>
        <rFont val="方正黑体_GBK"/>
        <charset val="134"/>
      </rPr>
      <t>20</t>
    </r>
    <r>
      <rPr>
        <sz val="12"/>
        <rFont val="方正黑体_GBK"/>
        <charset val="134"/>
      </rPr>
      <t>万元，项目前期手续和三通一平费用</t>
    </r>
    <r>
      <rPr>
        <sz val="12"/>
        <rFont val="方正黑体_GBK"/>
        <charset val="134"/>
      </rPr>
      <t>5</t>
    </r>
    <r>
      <rPr>
        <sz val="12"/>
        <rFont val="方正黑体_GBK"/>
        <charset val="134"/>
      </rPr>
      <t>万元。共需资金</t>
    </r>
    <r>
      <rPr>
        <sz val="12"/>
        <rFont val="方正黑体_GBK"/>
        <charset val="134"/>
      </rPr>
      <t>55</t>
    </r>
    <r>
      <rPr>
        <sz val="12"/>
        <rFont val="方正黑体_GBK"/>
        <charset val="134"/>
      </rPr>
      <t>万元。晾晒场主要用于红枣等农产品晾晒，产权归村集体所有，方面群众使用。</t>
    </r>
  </si>
  <si>
    <r>
      <rPr>
        <sz val="12"/>
        <rFont val="方正黑体_GBK"/>
        <charset val="134"/>
      </rPr>
      <t>资产归村集体所有，村委会进行管理，户均亩产增收</t>
    </r>
    <r>
      <rPr>
        <sz val="12"/>
        <rFont val="方正黑体_GBK"/>
        <charset val="134"/>
      </rPr>
      <t>50</t>
    </r>
    <r>
      <rPr>
        <sz val="12"/>
        <rFont val="方正黑体_GBK"/>
        <charset val="134"/>
      </rPr>
      <t>元，并长期受益。</t>
    </r>
  </si>
  <si>
    <t>有机枣园病虫害防治</t>
  </si>
  <si>
    <t>托格拉克勒克乡阔什艾日克村、扎滚鲁克村、托格拉克勒克村、兰干村</t>
  </si>
  <si>
    <r>
      <rPr>
        <sz val="12"/>
        <rFont val="方正黑体_GBK"/>
        <charset val="134"/>
      </rPr>
      <t xml:space="preserve">   </t>
    </r>
    <r>
      <rPr>
        <sz val="12"/>
        <rFont val="方正黑体_GBK"/>
        <charset val="134"/>
      </rPr>
      <t>计划投资</t>
    </r>
    <r>
      <rPr>
        <sz val="12"/>
        <rFont val="方正黑体_GBK"/>
        <charset val="134"/>
      </rPr>
      <t>37.8</t>
    </r>
    <r>
      <rPr>
        <sz val="12"/>
        <rFont val="方正黑体_GBK"/>
        <charset val="134"/>
      </rPr>
      <t>万元，实施标准化有机枣园建设，用于有机枣园病虫害防治，</t>
    </r>
    <r>
      <rPr>
        <sz val="12"/>
        <rFont val="方正黑体_GBK"/>
        <charset val="134"/>
      </rPr>
      <t>1</t>
    </r>
    <r>
      <rPr>
        <sz val="12"/>
        <rFont val="方正黑体_GBK"/>
        <charset val="134"/>
      </rPr>
      <t>、购买捕食螨</t>
    </r>
    <r>
      <rPr>
        <sz val="12"/>
        <rFont val="方正黑体_GBK"/>
        <charset val="134"/>
      </rPr>
      <t>9</t>
    </r>
    <r>
      <rPr>
        <sz val="12"/>
        <rFont val="方正黑体_GBK"/>
        <charset val="134"/>
      </rPr>
      <t>万袋，</t>
    </r>
    <r>
      <rPr>
        <sz val="12"/>
        <rFont val="方正黑体_GBK"/>
        <charset val="134"/>
      </rPr>
      <t>2</t>
    </r>
    <r>
      <rPr>
        <sz val="12"/>
        <rFont val="方正黑体_GBK"/>
        <charset val="134"/>
      </rPr>
      <t>元</t>
    </r>
    <r>
      <rPr>
        <sz val="12"/>
        <rFont val="方正黑体_GBK"/>
        <charset val="134"/>
      </rPr>
      <t>/</t>
    </r>
    <r>
      <rPr>
        <sz val="12"/>
        <rFont val="方正黑体_GBK"/>
        <charset val="134"/>
      </rPr>
      <t>袋，每亩平均需要</t>
    </r>
    <r>
      <rPr>
        <sz val="12"/>
        <rFont val="方正黑体_GBK"/>
        <charset val="134"/>
      </rPr>
      <t>30</t>
    </r>
    <r>
      <rPr>
        <sz val="12"/>
        <rFont val="方正黑体_GBK"/>
        <charset val="134"/>
      </rPr>
      <t>袋，补助</t>
    </r>
    <r>
      <rPr>
        <sz val="12"/>
        <rFont val="方正黑体_GBK"/>
        <charset val="134"/>
      </rPr>
      <t>3000</t>
    </r>
    <r>
      <rPr>
        <sz val="12"/>
        <rFont val="方正黑体_GBK"/>
        <charset val="134"/>
      </rPr>
      <t>亩，合计</t>
    </r>
    <r>
      <rPr>
        <sz val="12"/>
        <rFont val="方正黑体_GBK"/>
        <charset val="134"/>
      </rPr>
      <t>18</t>
    </r>
    <r>
      <rPr>
        <sz val="12"/>
        <rFont val="方正黑体_GBK"/>
        <charset val="134"/>
      </rPr>
      <t>万元。</t>
    </r>
    <r>
      <rPr>
        <sz val="12"/>
        <rFont val="方正黑体_GBK"/>
        <charset val="134"/>
      </rPr>
      <t>2</t>
    </r>
    <r>
      <rPr>
        <sz val="12"/>
        <rFont val="方正黑体_GBK"/>
        <charset val="134"/>
      </rPr>
      <t>、嫁接新星</t>
    </r>
    <r>
      <rPr>
        <sz val="12"/>
        <rFont val="方正黑体_GBK"/>
        <charset val="134"/>
      </rPr>
      <t>1</t>
    </r>
    <r>
      <rPr>
        <sz val="12"/>
        <rFont val="方正黑体_GBK"/>
        <charset val="134"/>
      </rPr>
      <t>号枣树</t>
    </r>
    <r>
      <rPr>
        <sz val="12"/>
        <rFont val="方正黑体_GBK"/>
        <charset val="134"/>
      </rPr>
      <t>39600</t>
    </r>
    <r>
      <rPr>
        <sz val="12"/>
        <rFont val="方正黑体_GBK"/>
        <charset val="134"/>
      </rPr>
      <t>棵（按</t>
    </r>
    <r>
      <rPr>
        <sz val="12"/>
        <rFont val="方正黑体_GBK"/>
        <charset val="134"/>
      </rPr>
      <t>600</t>
    </r>
    <r>
      <rPr>
        <sz val="12"/>
        <rFont val="方正黑体_GBK"/>
        <charset val="134"/>
      </rPr>
      <t>亩，每亩</t>
    </r>
    <r>
      <rPr>
        <sz val="12"/>
        <rFont val="方正黑体_GBK"/>
        <charset val="134"/>
      </rPr>
      <t>66</t>
    </r>
    <r>
      <rPr>
        <sz val="12"/>
        <rFont val="方正黑体_GBK"/>
        <charset val="134"/>
      </rPr>
      <t>棵计算），平均每棵补助</t>
    </r>
    <r>
      <rPr>
        <sz val="12"/>
        <rFont val="方正黑体_GBK"/>
        <charset val="134"/>
      </rPr>
      <t>5</t>
    </r>
    <r>
      <rPr>
        <sz val="12"/>
        <rFont val="方正黑体_GBK"/>
        <charset val="134"/>
      </rPr>
      <t>元，需要资金</t>
    </r>
    <r>
      <rPr>
        <sz val="12"/>
        <rFont val="方正黑体_GBK"/>
        <charset val="134"/>
      </rPr>
      <t>19.8</t>
    </r>
    <r>
      <rPr>
        <sz val="12"/>
        <rFont val="方正黑体_GBK"/>
        <charset val="134"/>
      </rPr>
      <t>万元。</t>
    </r>
  </si>
  <si>
    <r>
      <rPr>
        <sz val="12"/>
        <rFont val="方正黑体_GBK"/>
        <charset val="134"/>
      </rPr>
      <t>实施标准化有机枣园建设，项目主要用于有机枣园病虫害防治，红枣提质增效，农户每亩枣园可以节约投资</t>
    </r>
    <r>
      <rPr>
        <sz val="12"/>
        <rFont val="方正黑体_GBK"/>
        <charset val="134"/>
      </rPr>
      <t>100</t>
    </r>
    <r>
      <rPr>
        <sz val="12"/>
        <rFont val="方正黑体_GBK"/>
        <charset val="134"/>
      </rPr>
      <t>元。</t>
    </r>
  </si>
  <si>
    <t>托格拉克勒克乡兰干村</t>
  </si>
  <si>
    <r>
      <rPr>
        <sz val="12"/>
        <rFont val="方正黑体_GBK"/>
        <charset val="134"/>
      </rPr>
      <t xml:space="preserve">   </t>
    </r>
    <r>
      <rPr>
        <sz val="12"/>
        <rFont val="方正黑体_GBK"/>
        <charset val="134"/>
      </rPr>
      <t>计划投资</t>
    </r>
    <r>
      <rPr>
        <sz val="12"/>
        <rFont val="方正黑体_GBK"/>
        <charset val="134"/>
      </rPr>
      <t>240</t>
    </r>
    <r>
      <rPr>
        <sz val="12"/>
        <rFont val="方正黑体_GBK"/>
        <charset val="134"/>
      </rPr>
      <t>万元，在兰干村建设</t>
    </r>
    <r>
      <rPr>
        <sz val="12"/>
        <rFont val="方正黑体_GBK"/>
        <charset val="134"/>
      </rPr>
      <t>300</t>
    </r>
    <r>
      <rPr>
        <sz val="12"/>
        <rFont val="方正黑体_GBK"/>
        <charset val="134"/>
      </rPr>
      <t>平方米烘干房及附属烘干设备，需</t>
    </r>
    <r>
      <rPr>
        <sz val="12"/>
        <rFont val="方正黑体_GBK"/>
        <charset val="134"/>
      </rPr>
      <t>35</t>
    </r>
    <r>
      <rPr>
        <sz val="12"/>
        <rFont val="方正黑体_GBK"/>
        <charset val="134"/>
      </rPr>
      <t>万元；新建</t>
    </r>
    <r>
      <rPr>
        <sz val="12"/>
        <rFont val="方正黑体_GBK"/>
        <charset val="134"/>
      </rPr>
      <t>300</t>
    </r>
    <r>
      <rPr>
        <sz val="12"/>
        <rFont val="方正黑体_GBK"/>
        <charset val="134"/>
      </rPr>
      <t>平方米的保鲜仓储库房（包括设备及配套设施），配备制冷系统设备和安装动力用电等，需要</t>
    </r>
    <r>
      <rPr>
        <sz val="12"/>
        <rFont val="方正黑体_GBK"/>
        <charset val="134"/>
      </rPr>
      <t>200</t>
    </r>
    <r>
      <rPr>
        <sz val="12"/>
        <rFont val="方正黑体_GBK"/>
        <charset val="134"/>
      </rPr>
      <t>万元；项目前期手续和三通一平费用</t>
    </r>
    <r>
      <rPr>
        <sz val="12"/>
        <rFont val="方正黑体_GBK"/>
        <charset val="134"/>
      </rPr>
      <t>5</t>
    </r>
    <r>
      <rPr>
        <sz val="12"/>
        <rFont val="方正黑体_GBK"/>
        <charset val="134"/>
      </rPr>
      <t>万元。</t>
    </r>
  </si>
  <si>
    <r>
      <rPr>
        <sz val="12"/>
        <rFont val="方正黑体_GBK"/>
        <charset val="134"/>
      </rPr>
      <t>资产归村集体所有，该项目实施有助于打造特色葡萄种植基地观光、旅游、采摘为一体的农业服务，消除贫困户销售难得顾虑，实现村集体经济稳定增长，年收入</t>
    </r>
    <r>
      <rPr>
        <sz val="12"/>
        <rFont val="方正黑体_GBK"/>
        <charset val="134"/>
      </rPr>
      <t>5</t>
    </r>
    <r>
      <rPr>
        <sz val="12"/>
        <rFont val="方正黑体_GBK"/>
        <charset val="134"/>
      </rPr>
      <t>万元。</t>
    </r>
  </si>
  <si>
    <r>
      <rPr>
        <sz val="12"/>
        <rFont val="方正黑体_GBK"/>
        <charset val="134"/>
      </rPr>
      <t xml:space="preserve">   </t>
    </r>
    <r>
      <rPr>
        <sz val="12"/>
        <rFont val="方正黑体_GBK"/>
        <charset val="134"/>
      </rPr>
      <t>计划投资</t>
    </r>
    <r>
      <rPr>
        <sz val="12"/>
        <rFont val="方正黑体_GBK"/>
        <charset val="134"/>
      </rPr>
      <t>43</t>
    </r>
    <r>
      <rPr>
        <sz val="12"/>
        <rFont val="方正黑体_GBK"/>
        <charset val="134"/>
      </rPr>
      <t>万元，在兰干村二组新选址规划建设标准化养殖小区，按规划建设方案铺设砂石道路</t>
    </r>
    <r>
      <rPr>
        <sz val="12"/>
        <rFont val="方正黑体_GBK"/>
        <charset val="134"/>
      </rPr>
      <t>1000</t>
    </r>
    <r>
      <rPr>
        <sz val="12"/>
        <rFont val="方正黑体_GBK"/>
        <charset val="134"/>
      </rPr>
      <t>米，需要</t>
    </r>
    <r>
      <rPr>
        <sz val="12"/>
        <rFont val="方正黑体_GBK"/>
        <charset val="134"/>
      </rPr>
      <t>10</t>
    </r>
    <r>
      <rPr>
        <sz val="12"/>
        <rFont val="方正黑体_GBK"/>
        <charset val="134"/>
      </rPr>
      <t>万元，安装自来水主管网</t>
    </r>
    <r>
      <rPr>
        <sz val="12"/>
        <rFont val="方正黑体_GBK"/>
        <charset val="134"/>
      </rPr>
      <t>1000</t>
    </r>
    <r>
      <rPr>
        <sz val="12"/>
        <rFont val="方正黑体_GBK"/>
        <charset val="134"/>
      </rPr>
      <t>米，需要</t>
    </r>
    <r>
      <rPr>
        <sz val="12"/>
        <rFont val="方正黑体_GBK"/>
        <charset val="134"/>
      </rPr>
      <t>8</t>
    </r>
    <r>
      <rPr>
        <sz val="12"/>
        <rFont val="方正黑体_GBK"/>
        <charset val="134"/>
      </rPr>
      <t>万元，架设</t>
    </r>
    <r>
      <rPr>
        <sz val="12"/>
        <rFont val="方正黑体_GBK"/>
        <charset val="134"/>
      </rPr>
      <t>10</t>
    </r>
    <r>
      <rPr>
        <sz val="12"/>
        <rFont val="方正黑体_GBK"/>
        <charset val="134"/>
      </rPr>
      <t>千伏动力用电</t>
    </r>
    <r>
      <rPr>
        <sz val="12"/>
        <rFont val="方正黑体_GBK"/>
        <charset val="134"/>
      </rPr>
      <t>1000</t>
    </r>
    <r>
      <rPr>
        <sz val="12"/>
        <rFont val="方正黑体_GBK"/>
        <charset val="134"/>
      </rPr>
      <t>米，需要</t>
    </r>
    <r>
      <rPr>
        <sz val="12"/>
        <rFont val="方正黑体_GBK"/>
        <charset val="134"/>
      </rPr>
      <t>10</t>
    </r>
    <r>
      <rPr>
        <sz val="12"/>
        <rFont val="方正黑体_GBK"/>
        <charset val="134"/>
      </rPr>
      <t>万元；平整场地</t>
    </r>
    <r>
      <rPr>
        <sz val="12"/>
        <rFont val="方正黑体_GBK"/>
        <charset val="134"/>
      </rPr>
      <t>10</t>
    </r>
    <r>
      <rPr>
        <sz val="12"/>
        <rFont val="方正黑体_GBK"/>
        <charset val="134"/>
      </rPr>
      <t>万元。项目前期手续和三通一平费用</t>
    </r>
    <r>
      <rPr>
        <sz val="12"/>
        <rFont val="方正黑体_GBK"/>
        <charset val="134"/>
      </rPr>
      <t>5</t>
    </r>
    <r>
      <rPr>
        <sz val="12"/>
        <rFont val="方正黑体_GBK"/>
        <charset val="134"/>
      </rPr>
      <t>万元。合计</t>
    </r>
    <r>
      <rPr>
        <sz val="12"/>
        <rFont val="方正黑体_GBK"/>
        <charset val="134"/>
      </rPr>
      <t>43</t>
    </r>
    <r>
      <rPr>
        <sz val="12"/>
        <rFont val="方正黑体_GBK"/>
        <charset val="134"/>
      </rPr>
      <t>万元。</t>
    </r>
  </si>
  <si>
    <r>
      <rPr>
        <sz val="12"/>
        <rFont val="方正黑体_GBK"/>
        <charset val="134"/>
      </rPr>
      <t>资产归村集体所有。建设商业门面房可以给贫困户提供自主创业场所，扶持小微企业，门面房出租按每平方</t>
    </r>
    <r>
      <rPr>
        <sz val="12"/>
        <rFont val="方正黑体_GBK"/>
        <charset val="134"/>
      </rPr>
      <t>10-15</t>
    </r>
    <r>
      <rPr>
        <sz val="12"/>
        <rFont val="方正黑体_GBK"/>
        <charset val="134"/>
      </rPr>
      <t>元，年利润</t>
    </r>
    <r>
      <rPr>
        <sz val="12"/>
        <rFont val="方正黑体_GBK"/>
        <charset val="134"/>
      </rPr>
      <t>1-1.5</t>
    </r>
    <r>
      <rPr>
        <sz val="12"/>
        <rFont val="方正黑体_GBK"/>
        <charset val="134"/>
      </rPr>
      <t>万元。可以增加村集体经济。</t>
    </r>
  </si>
  <si>
    <r>
      <rPr>
        <sz val="12"/>
        <rFont val="方正黑体_GBK"/>
        <charset val="134"/>
      </rPr>
      <t>托格拉克勒克乡兰干村</t>
    </r>
    <r>
      <rPr>
        <sz val="12"/>
        <rFont val="方正黑体_GBK"/>
        <charset val="134"/>
      </rPr>
      <t xml:space="preserve"> </t>
    </r>
  </si>
  <si>
    <r>
      <rPr>
        <sz val="12"/>
        <rFont val="方正黑体_GBK"/>
        <charset val="134"/>
      </rPr>
      <t xml:space="preserve">   </t>
    </r>
    <r>
      <rPr>
        <sz val="12"/>
        <rFont val="方正黑体_GBK"/>
        <charset val="134"/>
      </rPr>
      <t>计划投资</t>
    </r>
    <r>
      <rPr>
        <sz val="12"/>
        <rFont val="方正黑体_GBK"/>
        <charset val="134"/>
      </rPr>
      <t>38.6</t>
    </r>
    <r>
      <rPr>
        <sz val="12"/>
        <rFont val="方正黑体_GBK"/>
        <charset val="134"/>
      </rPr>
      <t>万元，在兰干村修建</t>
    </r>
    <r>
      <rPr>
        <sz val="12"/>
        <rFont val="方正黑体_GBK"/>
        <charset val="134"/>
      </rPr>
      <t>60CMU</t>
    </r>
    <r>
      <rPr>
        <sz val="12"/>
        <rFont val="方正黑体_GBK"/>
        <charset val="134"/>
      </rPr>
      <t>型防渗渠</t>
    </r>
    <r>
      <rPr>
        <sz val="12"/>
        <rFont val="方正黑体_GBK"/>
        <charset val="134"/>
      </rPr>
      <t>1.2</t>
    </r>
    <r>
      <rPr>
        <sz val="12"/>
        <rFont val="方正黑体_GBK"/>
        <charset val="134"/>
      </rPr>
      <t>公里，包括涵管、闸门等附属设施，每公里</t>
    </r>
    <r>
      <rPr>
        <sz val="12"/>
        <rFont val="方正黑体_GBK"/>
        <charset val="134"/>
      </rPr>
      <t>28</t>
    </r>
    <r>
      <rPr>
        <sz val="12"/>
        <rFont val="方正黑体_GBK"/>
        <charset val="134"/>
      </rPr>
      <t>万元，需要资金</t>
    </r>
    <r>
      <rPr>
        <sz val="12"/>
        <rFont val="方正黑体_GBK"/>
        <charset val="134"/>
      </rPr>
      <t>33.6</t>
    </r>
    <r>
      <rPr>
        <sz val="12"/>
        <rFont val="方正黑体_GBK"/>
        <charset val="134"/>
      </rPr>
      <t>万元；项目前期手续和三通一平费用</t>
    </r>
    <r>
      <rPr>
        <sz val="12"/>
        <rFont val="方正黑体_GBK"/>
        <charset val="134"/>
      </rPr>
      <t>5</t>
    </r>
    <r>
      <rPr>
        <sz val="12"/>
        <rFont val="方正黑体_GBK"/>
        <charset val="134"/>
      </rPr>
      <t>万元。</t>
    </r>
  </si>
  <si>
    <t>托格拉克勒克乡兰干村、阿日希村、扎滚鲁克村、阔什艾日克村、托格拉克勒克村、加瓦艾日克村</t>
  </si>
  <si>
    <r>
      <rPr>
        <sz val="12"/>
        <rFont val="方正黑体_GBK"/>
        <charset val="134"/>
      </rPr>
      <t xml:space="preserve">  </t>
    </r>
    <r>
      <rPr>
        <sz val="12"/>
        <rFont val="方正黑体_GBK"/>
        <charset val="134"/>
      </rPr>
      <t>计划投资</t>
    </r>
    <r>
      <rPr>
        <sz val="12"/>
        <rFont val="方正黑体_GBK"/>
        <charset val="134"/>
      </rPr>
      <t>150</t>
    </r>
    <r>
      <rPr>
        <sz val="12"/>
        <rFont val="方正黑体_GBK"/>
        <charset val="134"/>
      </rPr>
      <t>万元，购买</t>
    </r>
    <r>
      <rPr>
        <sz val="12"/>
        <rFont val="方正黑体_GBK"/>
        <charset val="134"/>
      </rPr>
      <t>2-6</t>
    </r>
    <r>
      <rPr>
        <sz val="12"/>
        <rFont val="方正黑体_GBK"/>
        <charset val="134"/>
      </rPr>
      <t>岁</t>
    </r>
    <r>
      <rPr>
        <sz val="12"/>
        <rFont val="方正黑体_GBK"/>
        <charset val="134"/>
      </rPr>
      <t>30</t>
    </r>
    <r>
      <rPr>
        <sz val="12"/>
        <rFont val="方正黑体_GBK"/>
        <charset val="134"/>
      </rPr>
      <t>公斤以上（且末羊）生产母羊或育肥羊</t>
    </r>
    <r>
      <rPr>
        <sz val="12"/>
        <rFont val="方正黑体_GBK"/>
        <charset val="134"/>
      </rPr>
      <t>1000</t>
    </r>
    <r>
      <rPr>
        <sz val="12"/>
        <rFont val="方正黑体_GBK"/>
        <charset val="134"/>
      </rPr>
      <t>只，每只</t>
    </r>
    <r>
      <rPr>
        <sz val="12"/>
        <rFont val="方正黑体_GBK"/>
        <charset val="134"/>
      </rPr>
      <t>1500</t>
    </r>
    <r>
      <rPr>
        <sz val="12"/>
        <rFont val="方正黑体_GBK"/>
        <charset val="134"/>
      </rPr>
      <t>元，采购的羊资产归村集体所有，托养给贫困户或合作社和龙头企业，每年按</t>
    </r>
    <r>
      <rPr>
        <sz val="12"/>
        <rFont val="方正黑体_GBK"/>
        <charset val="134"/>
      </rPr>
      <t>12%</t>
    </r>
    <r>
      <rPr>
        <sz val="12"/>
        <rFont val="方正黑体_GBK"/>
        <charset val="134"/>
      </rPr>
      <t>的利润给村委会或合作社返还，年利润</t>
    </r>
    <r>
      <rPr>
        <sz val="12"/>
        <rFont val="方正黑体_GBK"/>
        <charset val="134"/>
      </rPr>
      <t>70%</t>
    </r>
    <r>
      <rPr>
        <sz val="12"/>
        <rFont val="方正黑体_GBK"/>
        <charset val="134"/>
      </rPr>
      <t>用于扶持村集体经济发展，用于村级公益事业，剩余</t>
    </r>
    <r>
      <rPr>
        <sz val="12"/>
        <rFont val="方正黑体_GBK"/>
        <charset val="134"/>
      </rPr>
      <t>30%</t>
    </r>
    <r>
      <rPr>
        <sz val="12"/>
        <rFont val="方正黑体_GBK"/>
        <charset val="134"/>
      </rPr>
      <t>作为帮扶资金，用于扶持困难家庭。</t>
    </r>
  </si>
  <si>
    <r>
      <rPr>
        <sz val="12"/>
        <rFont val="方正黑体_GBK"/>
        <charset val="134"/>
      </rPr>
      <t>该项目实施，托养期限三年，村委会每年按</t>
    </r>
    <r>
      <rPr>
        <sz val="12"/>
        <rFont val="方正黑体_GBK"/>
        <charset val="134"/>
      </rPr>
      <t>12%</t>
    </r>
    <r>
      <rPr>
        <sz val="12"/>
        <rFont val="方正黑体_GBK"/>
        <charset val="134"/>
      </rPr>
      <t>的利润，带动贫困户增收，滚动发展畜牧养殖，可以带动村集体经济。</t>
    </r>
  </si>
  <si>
    <t>托格拉克勒克乡兰干村、阔什艾日克、扎滚鲁克村、托格拉克勒克村</t>
  </si>
  <si>
    <r>
      <rPr>
        <sz val="12"/>
        <rFont val="方正黑体_GBK"/>
        <charset val="134"/>
      </rPr>
      <t xml:space="preserve">      </t>
    </r>
    <r>
      <rPr>
        <sz val="12"/>
        <rFont val="方正黑体_GBK"/>
        <charset val="134"/>
      </rPr>
      <t>计划总投资</t>
    </r>
    <r>
      <rPr>
        <sz val="12"/>
        <rFont val="方正黑体_GBK"/>
        <charset val="134"/>
      </rPr>
      <t>150</t>
    </r>
    <r>
      <rPr>
        <sz val="12"/>
        <rFont val="方正黑体_GBK"/>
        <charset val="134"/>
      </rPr>
      <t>万元，规划建设商业门面房</t>
    </r>
    <r>
      <rPr>
        <sz val="12"/>
        <rFont val="方正黑体_GBK"/>
        <charset val="134"/>
      </rPr>
      <t>4</t>
    </r>
    <r>
      <rPr>
        <sz val="12"/>
        <rFont val="方正黑体_GBK"/>
        <charset val="134"/>
      </rPr>
      <t>套。建设内容：</t>
    </r>
    <r>
      <rPr>
        <sz val="12"/>
        <rFont val="方正黑体_GBK"/>
        <charset val="134"/>
      </rPr>
      <t>1</t>
    </r>
    <r>
      <rPr>
        <sz val="12"/>
        <rFont val="方正黑体_GBK"/>
        <charset val="134"/>
      </rPr>
      <t>、在兰干村新建砖混框架结构商业门面房</t>
    </r>
    <r>
      <rPr>
        <sz val="12"/>
        <rFont val="方正黑体_GBK"/>
        <charset val="134"/>
      </rPr>
      <t>100</t>
    </r>
    <r>
      <rPr>
        <sz val="12"/>
        <rFont val="方正黑体_GBK"/>
        <charset val="134"/>
      </rPr>
      <t>平方米，阔什艾日克村新建砖混框架结构商业门面房</t>
    </r>
    <r>
      <rPr>
        <sz val="12"/>
        <rFont val="方正黑体_GBK"/>
        <charset val="134"/>
      </rPr>
      <t>100</t>
    </r>
    <r>
      <rPr>
        <sz val="12"/>
        <rFont val="方正黑体_GBK"/>
        <charset val="134"/>
      </rPr>
      <t>平方米，扎滚鲁克村新建砖混框架结构商业门面房</t>
    </r>
    <r>
      <rPr>
        <sz val="12"/>
        <rFont val="方正黑体_GBK"/>
        <charset val="134"/>
      </rPr>
      <t>100</t>
    </r>
    <r>
      <rPr>
        <sz val="12"/>
        <rFont val="方正黑体_GBK"/>
        <charset val="134"/>
      </rPr>
      <t>平方米，托格拉克勒克村新建砖混框架结构商业门面房</t>
    </r>
    <r>
      <rPr>
        <sz val="12"/>
        <rFont val="方正黑体_GBK"/>
        <charset val="134"/>
      </rPr>
      <t>100</t>
    </r>
    <r>
      <rPr>
        <sz val="12"/>
        <rFont val="方正黑体_GBK"/>
        <charset val="134"/>
      </rPr>
      <t>平方米，每平方米</t>
    </r>
    <r>
      <rPr>
        <sz val="12"/>
        <rFont val="方正黑体_GBK"/>
        <charset val="134"/>
      </rPr>
      <t>2500</t>
    </r>
    <r>
      <rPr>
        <sz val="12"/>
        <rFont val="方正黑体_GBK"/>
        <charset val="134"/>
      </rPr>
      <t>元，合计</t>
    </r>
    <r>
      <rPr>
        <sz val="12"/>
        <rFont val="方正黑体_GBK"/>
        <charset val="134"/>
      </rPr>
      <t>100</t>
    </r>
    <r>
      <rPr>
        <sz val="12"/>
        <rFont val="方正黑体_GBK"/>
        <charset val="134"/>
      </rPr>
      <t>万元；</t>
    </r>
    <r>
      <rPr>
        <sz val="12"/>
        <rFont val="方正黑体_GBK"/>
        <charset val="134"/>
      </rPr>
      <t>2</t>
    </r>
    <r>
      <rPr>
        <sz val="12"/>
        <rFont val="方正黑体_GBK"/>
        <charset val="134"/>
      </rPr>
      <t>、门面房配套水、电、排水设施，包括室外地面硬化、绿化等辅助工程；合计</t>
    </r>
    <r>
      <rPr>
        <sz val="12"/>
        <rFont val="方正黑体_GBK"/>
        <charset val="134"/>
      </rPr>
      <t>40</t>
    </r>
    <r>
      <rPr>
        <sz val="12"/>
        <rFont val="方正黑体_GBK"/>
        <charset val="134"/>
      </rPr>
      <t>万元。</t>
    </r>
    <r>
      <rPr>
        <sz val="12"/>
        <rFont val="方正黑体_GBK"/>
        <charset val="134"/>
      </rPr>
      <t>3</t>
    </r>
    <r>
      <rPr>
        <sz val="12"/>
        <rFont val="方正黑体_GBK"/>
        <charset val="134"/>
      </rPr>
      <t>、项目前期费用含三通一平合计</t>
    </r>
    <r>
      <rPr>
        <sz val="12"/>
        <rFont val="方正黑体_GBK"/>
        <charset val="134"/>
      </rPr>
      <t>10</t>
    </r>
    <r>
      <rPr>
        <sz val="12"/>
        <rFont val="方正黑体_GBK"/>
        <charset val="134"/>
      </rPr>
      <t>万元。项目建成后资产归村集体所有，鼓励贫困户自主创业经营或对外出租产生效益，带动经济发展。</t>
    </r>
    <r>
      <rPr>
        <sz val="12"/>
        <rFont val="方正黑体_GBK"/>
        <charset val="134"/>
      </rPr>
      <t xml:space="preserve">
</t>
    </r>
  </si>
  <si>
    <r>
      <rPr>
        <sz val="12"/>
        <rFont val="方正黑体_GBK"/>
        <charset val="134"/>
      </rPr>
      <t>资产归村集体所有，村委会进行管理，户均亩产增收</t>
    </r>
    <r>
      <rPr>
        <sz val="12"/>
        <rFont val="方正黑体_GBK"/>
        <charset val="134"/>
      </rPr>
      <t>500</t>
    </r>
    <r>
      <rPr>
        <sz val="12"/>
        <rFont val="方正黑体_GBK"/>
        <charset val="134"/>
      </rPr>
      <t>元，并长期受益。</t>
    </r>
  </si>
  <si>
    <r>
      <rPr>
        <sz val="12"/>
        <rFont val="方正黑体_GBK"/>
        <charset val="134"/>
      </rPr>
      <t>托格拉克勒克乡兰干村、扎滚鲁克村</t>
    </r>
    <r>
      <rPr>
        <sz val="12"/>
        <rFont val="方正黑体_GBK"/>
        <charset val="134"/>
      </rPr>
      <t xml:space="preserve"> </t>
    </r>
  </si>
  <si>
    <r>
      <rPr>
        <sz val="12"/>
        <rFont val="方正黑体_GBK"/>
        <charset val="134"/>
      </rPr>
      <t xml:space="preserve">    </t>
    </r>
    <r>
      <rPr>
        <sz val="12"/>
        <rFont val="方正黑体_GBK"/>
        <charset val="134"/>
      </rPr>
      <t>计划投入</t>
    </r>
    <r>
      <rPr>
        <sz val="12"/>
        <rFont val="方正黑体_GBK"/>
        <charset val="134"/>
      </rPr>
      <t>115</t>
    </r>
    <r>
      <rPr>
        <sz val="12"/>
        <rFont val="方正黑体_GBK"/>
        <charset val="134"/>
      </rPr>
      <t>万元，</t>
    </r>
    <r>
      <rPr>
        <sz val="12"/>
        <rFont val="方正黑体_GBK"/>
        <charset val="134"/>
      </rPr>
      <t>1</t>
    </r>
    <r>
      <rPr>
        <sz val="12"/>
        <rFont val="方正黑体_GBK"/>
        <charset val="134"/>
      </rPr>
      <t>、在兰干村养殖小区青储窖和药浴池周边硬化水泥地坪</t>
    </r>
    <r>
      <rPr>
        <sz val="12"/>
        <rFont val="方正黑体_GBK"/>
        <charset val="134"/>
      </rPr>
      <t>2500</t>
    </r>
    <r>
      <rPr>
        <sz val="12"/>
        <rFont val="方正黑体_GBK"/>
        <charset val="134"/>
      </rPr>
      <t>平方米，在扎滚鲁克村养殖小区青储窖和药浴池周边硬化水泥地坪</t>
    </r>
    <r>
      <rPr>
        <sz val="12"/>
        <rFont val="方正黑体_GBK"/>
        <charset val="134"/>
      </rPr>
      <t>2500</t>
    </r>
    <r>
      <rPr>
        <sz val="12"/>
        <rFont val="方正黑体_GBK"/>
        <charset val="134"/>
      </rPr>
      <t>平方米，每平方米</t>
    </r>
    <r>
      <rPr>
        <sz val="12"/>
        <rFont val="方正黑体_GBK"/>
        <charset val="134"/>
      </rPr>
      <t>100</t>
    </r>
    <r>
      <rPr>
        <sz val="12"/>
        <rFont val="方正黑体_GBK"/>
        <charset val="134"/>
      </rPr>
      <t>元，合计</t>
    </r>
    <r>
      <rPr>
        <sz val="12"/>
        <rFont val="方正黑体_GBK"/>
        <charset val="134"/>
      </rPr>
      <t>50</t>
    </r>
    <r>
      <rPr>
        <sz val="12"/>
        <rFont val="方正黑体_GBK"/>
        <charset val="134"/>
      </rPr>
      <t>万元。</t>
    </r>
    <r>
      <rPr>
        <sz val="12"/>
        <rFont val="方正黑体_GBK"/>
        <charset val="134"/>
      </rPr>
      <t>2</t>
    </r>
    <r>
      <rPr>
        <sz val="12"/>
        <rFont val="方正黑体_GBK"/>
        <charset val="134"/>
      </rPr>
      <t>、扎滚鲁克村养殖小区购买</t>
    </r>
    <r>
      <rPr>
        <sz val="12"/>
        <rFont val="方正黑体_GBK"/>
        <charset val="134"/>
      </rPr>
      <t>9TMRW-9</t>
    </r>
    <r>
      <rPr>
        <sz val="12"/>
        <rFont val="方正黑体_GBK"/>
        <charset val="134"/>
      </rPr>
      <t>型饲料混合机</t>
    </r>
    <r>
      <rPr>
        <sz val="12"/>
        <rFont val="方正黑体_GBK"/>
        <charset val="134"/>
      </rPr>
      <t>1</t>
    </r>
    <r>
      <rPr>
        <sz val="12"/>
        <rFont val="方正黑体_GBK"/>
        <charset val="134"/>
      </rPr>
      <t>台，</t>
    </r>
    <r>
      <rPr>
        <sz val="12"/>
        <rFont val="方正黑体_GBK"/>
        <charset val="134"/>
      </rPr>
      <t>15</t>
    </r>
    <r>
      <rPr>
        <sz val="12"/>
        <rFont val="方正黑体_GBK"/>
        <charset val="134"/>
      </rPr>
      <t>万元。</t>
    </r>
    <r>
      <rPr>
        <sz val="12"/>
        <rFont val="方正黑体_GBK"/>
        <charset val="134"/>
      </rPr>
      <t>3</t>
    </r>
    <r>
      <rPr>
        <sz val="12"/>
        <rFont val="方正黑体_GBK"/>
        <charset val="134"/>
      </rPr>
      <t>、兰干村和扎滚鲁克村养殖小区铺设砂石路面</t>
    </r>
    <r>
      <rPr>
        <sz val="12"/>
        <rFont val="方正黑体_GBK"/>
        <charset val="134"/>
      </rPr>
      <t>2000</t>
    </r>
    <r>
      <rPr>
        <sz val="12"/>
        <rFont val="方正黑体_GBK"/>
        <charset val="134"/>
      </rPr>
      <t>米，每公里</t>
    </r>
    <r>
      <rPr>
        <sz val="12"/>
        <rFont val="方正黑体_GBK"/>
        <charset val="134"/>
      </rPr>
      <t>8</t>
    </r>
    <r>
      <rPr>
        <sz val="12"/>
        <rFont val="方正黑体_GBK"/>
        <charset val="134"/>
      </rPr>
      <t>万元，合计</t>
    </r>
    <r>
      <rPr>
        <sz val="12"/>
        <rFont val="方正黑体_GBK"/>
        <charset val="134"/>
      </rPr>
      <t>16</t>
    </r>
    <r>
      <rPr>
        <sz val="12"/>
        <rFont val="方正黑体_GBK"/>
        <charset val="134"/>
      </rPr>
      <t>万元。</t>
    </r>
    <r>
      <rPr>
        <sz val="12"/>
        <rFont val="方正黑体_GBK"/>
        <charset val="134"/>
      </rPr>
      <t>4</t>
    </r>
    <r>
      <rPr>
        <sz val="12"/>
        <rFont val="方正黑体_GBK"/>
        <charset val="134"/>
      </rPr>
      <t>、兰干村养殖小区建设彩钢板房</t>
    </r>
    <r>
      <rPr>
        <sz val="12"/>
        <rFont val="方正黑体_GBK"/>
        <charset val="134"/>
      </rPr>
      <t>15</t>
    </r>
    <r>
      <rPr>
        <sz val="12"/>
        <rFont val="方正黑体_GBK"/>
        <charset val="134"/>
      </rPr>
      <t>平方米，</t>
    </r>
    <r>
      <rPr>
        <sz val="12"/>
        <rFont val="方正黑体_GBK"/>
        <charset val="134"/>
      </rPr>
      <t>1</t>
    </r>
    <r>
      <rPr>
        <sz val="12"/>
        <rFont val="方正黑体_GBK"/>
        <charset val="134"/>
      </rPr>
      <t>万元。</t>
    </r>
    <r>
      <rPr>
        <sz val="12"/>
        <rFont val="方正黑体_GBK"/>
        <charset val="134"/>
      </rPr>
      <t>5</t>
    </r>
    <r>
      <rPr>
        <sz val="12"/>
        <rFont val="方正黑体_GBK"/>
        <charset val="134"/>
      </rPr>
      <t>、采购</t>
    </r>
    <r>
      <rPr>
        <sz val="12"/>
        <rFont val="方正黑体_GBK"/>
        <charset val="134"/>
      </rPr>
      <t>2</t>
    </r>
    <r>
      <rPr>
        <sz val="12"/>
        <rFont val="方正黑体_GBK"/>
        <charset val="134"/>
      </rPr>
      <t>台青贮粉碎机（带料箱），每台</t>
    </r>
    <r>
      <rPr>
        <sz val="12"/>
        <rFont val="方正黑体_GBK"/>
        <charset val="134"/>
      </rPr>
      <t>11</t>
    </r>
    <r>
      <rPr>
        <sz val="12"/>
        <rFont val="方正黑体_GBK"/>
        <charset val="134"/>
      </rPr>
      <t>万元，共需</t>
    </r>
    <r>
      <rPr>
        <sz val="12"/>
        <rFont val="方正黑体_GBK"/>
        <charset val="134"/>
      </rPr>
      <t>22</t>
    </r>
    <r>
      <rPr>
        <sz val="12"/>
        <rFont val="方正黑体_GBK"/>
        <charset val="134"/>
      </rPr>
      <t>万元。项目前期手续和三通一平预算费用</t>
    </r>
    <r>
      <rPr>
        <sz val="12"/>
        <rFont val="方正黑体_GBK"/>
        <charset val="134"/>
      </rPr>
      <t>5</t>
    </r>
    <r>
      <rPr>
        <sz val="12"/>
        <rFont val="方正黑体_GBK"/>
        <charset val="134"/>
      </rPr>
      <t>万元。项目建成后，资产归村委会所有，带动贫困户发展畜牧产业，实现稳定增收。</t>
    </r>
  </si>
  <si>
    <r>
      <rPr>
        <sz val="12"/>
        <rFont val="方正黑体_GBK"/>
        <charset val="134"/>
      </rPr>
      <t>资产归村集体所有，项目实施可以带动养殖小区贫困户稳定增收，通过</t>
    </r>
    <r>
      <rPr>
        <sz val="12"/>
        <rFont val="方正黑体_GBK"/>
        <charset val="134"/>
      </rPr>
      <t>“</t>
    </r>
    <r>
      <rPr>
        <sz val="12"/>
        <rFont val="方正黑体_GBK"/>
        <charset val="134"/>
      </rPr>
      <t>龙头企业</t>
    </r>
    <r>
      <rPr>
        <sz val="12"/>
        <rFont val="方正黑体_GBK"/>
        <charset val="134"/>
      </rPr>
      <t>+</t>
    </r>
    <r>
      <rPr>
        <sz val="12"/>
        <rFont val="方正黑体_GBK"/>
        <charset val="134"/>
      </rPr>
      <t>合作社</t>
    </r>
    <r>
      <rPr>
        <sz val="12"/>
        <rFont val="方正黑体_GBK"/>
        <charset val="134"/>
      </rPr>
      <t>+</t>
    </r>
    <r>
      <rPr>
        <sz val="12"/>
        <rFont val="方正黑体_GBK"/>
        <charset val="134"/>
      </rPr>
      <t>贫困户</t>
    </r>
    <r>
      <rPr>
        <sz val="12"/>
        <rFont val="方正黑体_GBK"/>
        <charset val="134"/>
      </rPr>
      <t>”</t>
    </r>
    <r>
      <rPr>
        <sz val="12"/>
        <rFont val="方正黑体_GBK"/>
        <charset val="134"/>
      </rPr>
      <t>模式，持续做强做大畜牧产业，贫困户户均稳定增收</t>
    </r>
    <r>
      <rPr>
        <sz val="12"/>
        <rFont val="方正黑体_GBK"/>
        <charset val="134"/>
      </rPr>
      <t>1000</t>
    </r>
    <r>
      <rPr>
        <sz val="12"/>
        <rFont val="方正黑体_GBK"/>
        <charset val="134"/>
      </rPr>
      <t>元，并长期受益。</t>
    </r>
  </si>
  <si>
    <t>托格拉克勒克乡兰干村、扎滚鲁克村、阔什艾日克村</t>
  </si>
  <si>
    <r>
      <rPr>
        <sz val="12"/>
        <rFont val="方正黑体_GBK"/>
        <charset val="134"/>
      </rPr>
      <t xml:space="preserve">    </t>
    </r>
    <r>
      <rPr>
        <sz val="12"/>
        <rFont val="方正黑体_GBK"/>
        <charset val="134"/>
      </rPr>
      <t>计划总投资</t>
    </r>
    <r>
      <rPr>
        <sz val="12"/>
        <rFont val="方正黑体_GBK"/>
        <charset val="134"/>
      </rPr>
      <t>35</t>
    </r>
    <r>
      <rPr>
        <sz val="12"/>
        <rFont val="方正黑体_GBK"/>
        <charset val="134"/>
      </rPr>
      <t>万元，对道路林带和农户庭院灌溉水渠进行改造，修建微型引水渠</t>
    </r>
    <r>
      <rPr>
        <sz val="12"/>
        <rFont val="方正黑体_GBK"/>
        <charset val="134"/>
      </rPr>
      <t>5000</t>
    </r>
    <r>
      <rPr>
        <sz val="12"/>
        <rFont val="方正黑体_GBK"/>
        <charset val="134"/>
      </rPr>
      <t>米，其中兰干村</t>
    </r>
    <r>
      <rPr>
        <sz val="12"/>
        <rFont val="方正黑体_GBK"/>
        <charset val="134"/>
      </rPr>
      <t>1500</t>
    </r>
    <r>
      <rPr>
        <sz val="12"/>
        <rFont val="方正黑体_GBK"/>
        <charset val="134"/>
      </rPr>
      <t>米，扎滚鲁克村</t>
    </r>
    <r>
      <rPr>
        <sz val="12"/>
        <rFont val="方正黑体_GBK"/>
        <charset val="134"/>
      </rPr>
      <t>1600</t>
    </r>
    <r>
      <rPr>
        <sz val="12"/>
        <rFont val="方正黑体_GBK"/>
        <charset val="134"/>
      </rPr>
      <t>米，阔什艾日克</t>
    </r>
    <r>
      <rPr>
        <sz val="12"/>
        <rFont val="方正黑体_GBK"/>
        <charset val="134"/>
      </rPr>
      <t>1900</t>
    </r>
    <r>
      <rPr>
        <sz val="12"/>
        <rFont val="方正黑体_GBK"/>
        <charset val="134"/>
      </rPr>
      <t>米，每米补助</t>
    </r>
    <r>
      <rPr>
        <sz val="12"/>
        <rFont val="方正黑体_GBK"/>
        <charset val="134"/>
      </rPr>
      <t>70</t>
    </r>
    <r>
      <rPr>
        <sz val="12"/>
        <rFont val="方正黑体_GBK"/>
        <charset val="134"/>
      </rPr>
      <t>元，合计</t>
    </r>
    <r>
      <rPr>
        <sz val="12"/>
        <rFont val="方正黑体_GBK"/>
        <charset val="134"/>
      </rPr>
      <t>35</t>
    </r>
    <r>
      <rPr>
        <sz val="12"/>
        <rFont val="方正黑体_GBK"/>
        <charset val="134"/>
      </rPr>
      <t>万元。</t>
    </r>
  </si>
  <si>
    <t>项目建设主要解决林带和农户庭院菜地浇水难的问题，发展庭院经济增加收入。</t>
  </si>
  <si>
    <t>肉鸽规模化养殖</t>
  </si>
  <si>
    <t>托格拉克勒克乡扎滚鲁克村</t>
  </si>
  <si>
    <r>
      <rPr>
        <sz val="12"/>
        <rFont val="方正黑体_GBK"/>
        <charset val="134"/>
      </rPr>
      <t xml:space="preserve">    </t>
    </r>
    <r>
      <rPr>
        <sz val="12"/>
        <rFont val="方正黑体_GBK"/>
        <charset val="134"/>
      </rPr>
      <t>计划总投资</t>
    </r>
    <r>
      <rPr>
        <sz val="12"/>
        <rFont val="方正黑体_GBK"/>
        <charset val="134"/>
      </rPr>
      <t>284.4</t>
    </r>
    <r>
      <rPr>
        <sz val="12"/>
        <rFont val="方正黑体_GBK"/>
        <charset val="134"/>
      </rPr>
      <t>万元，在扎滚鲁克村四组原养殖场改扩建养殖基地。</t>
    </r>
    <r>
      <rPr>
        <sz val="12"/>
        <rFont val="方正黑体_GBK"/>
        <charset val="134"/>
      </rPr>
      <t>1</t>
    </r>
    <r>
      <rPr>
        <sz val="12"/>
        <rFont val="方正黑体_GBK"/>
        <charset val="134"/>
      </rPr>
      <t>、建设鸽舍</t>
    </r>
    <r>
      <rPr>
        <sz val="12"/>
        <rFont val="方正黑体_GBK"/>
        <charset val="134"/>
      </rPr>
      <t>1700</t>
    </r>
    <r>
      <rPr>
        <sz val="12"/>
        <rFont val="方正黑体_GBK"/>
        <charset val="134"/>
      </rPr>
      <t>平方米，每平方米</t>
    </r>
    <r>
      <rPr>
        <sz val="12"/>
        <rFont val="方正黑体_GBK"/>
        <charset val="134"/>
      </rPr>
      <t>1000</t>
    </r>
    <r>
      <rPr>
        <sz val="12"/>
        <rFont val="方正黑体_GBK"/>
        <charset val="134"/>
      </rPr>
      <t>元，合计</t>
    </r>
    <r>
      <rPr>
        <sz val="12"/>
        <rFont val="方正黑体_GBK"/>
        <charset val="134"/>
      </rPr>
      <t>170</t>
    </r>
    <r>
      <rPr>
        <sz val="12"/>
        <rFont val="方正黑体_GBK"/>
        <charset val="134"/>
      </rPr>
      <t>万元，鸽棚</t>
    </r>
    <r>
      <rPr>
        <sz val="12"/>
        <rFont val="方正黑体_GBK"/>
        <charset val="134"/>
      </rPr>
      <t>800</t>
    </r>
    <r>
      <rPr>
        <sz val="12"/>
        <rFont val="方正黑体_GBK"/>
        <charset val="134"/>
      </rPr>
      <t>平方米，每平方米</t>
    </r>
    <r>
      <rPr>
        <sz val="12"/>
        <rFont val="方正黑体_GBK"/>
        <charset val="134"/>
      </rPr>
      <t>180</t>
    </r>
    <r>
      <rPr>
        <sz val="12"/>
        <rFont val="方正黑体_GBK"/>
        <charset val="134"/>
      </rPr>
      <t>元，合计</t>
    </r>
    <r>
      <rPr>
        <sz val="12"/>
        <rFont val="方正黑体_GBK"/>
        <charset val="134"/>
      </rPr>
      <t>14.4</t>
    </r>
    <r>
      <rPr>
        <sz val="12"/>
        <rFont val="方正黑体_GBK"/>
        <charset val="134"/>
      </rPr>
      <t>万元。</t>
    </r>
    <r>
      <rPr>
        <sz val="12"/>
        <rFont val="方正黑体_GBK"/>
        <charset val="134"/>
      </rPr>
      <t>2</t>
    </r>
    <r>
      <rPr>
        <sz val="12"/>
        <rFont val="方正黑体_GBK"/>
        <charset val="134"/>
      </rPr>
      <t>、建设屠宰间、检疫消毒室、精饲料加工及储存间、污水处理池</t>
    </r>
    <r>
      <rPr>
        <sz val="12"/>
        <rFont val="方正黑体_GBK"/>
        <charset val="134"/>
      </rPr>
      <t>20</t>
    </r>
    <r>
      <rPr>
        <sz val="12"/>
        <rFont val="方正黑体_GBK"/>
        <charset val="134"/>
      </rPr>
      <t>立方及安装电采暖系统等，合计</t>
    </r>
    <r>
      <rPr>
        <sz val="12"/>
        <rFont val="方正黑体_GBK"/>
        <charset val="134"/>
      </rPr>
      <t>30</t>
    </r>
    <r>
      <rPr>
        <sz val="12"/>
        <rFont val="方正黑体_GBK"/>
        <charset val="134"/>
      </rPr>
      <t>万元。</t>
    </r>
    <r>
      <rPr>
        <sz val="12"/>
        <rFont val="方正黑体_GBK"/>
        <charset val="134"/>
      </rPr>
      <t>3</t>
    </r>
    <r>
      <rPr>
        <sz val="12"/>
        <rFont val="方正黑体_GBK"/>
        <charset val="134"/>
      </rPr>
      <t>、购买种鸽苗</t>
    </r>
    <r>
      <rPr>
        <sz val="12"/>
        <rFont val="方正黑体_GBK"/>
        <charset val="134"/>
      </rPr>
      <t>5000</t>
    </r>
    <r>
      <rPr>
        <sz val="12"/>
        <rFont val="方正黑体_GBK"/>
        <charset val="134"/>
      </rPr>
      <t>对，每对</t>
    </r>
    <r>
      <rPr>
        <sz val="12"/>
        <rFont val="方正黑体_GBK"/>
        <charset val="134"/>
      </rPr>
      <t>100</t>
    </r>
    <r>
      <rPr>
        <sz val="12"/>
        <rFont val="方正黑体_GBK"/>
        <charset val="134"/>
      </rPr>
      <t>元，精饲料</t>
    </r>
    <r>
      <rPr>
        <sz val="12"/>
        <rFont val="方正黑体_GBK"/>
        <charset val="134"/>
      </rPr>
      <t>40</t>
    </r>
    <r>
      <rPr>
        <sz val="12"/>
        <rFont val="方正黑体_GBK"/>
        <charset val="134"/>
      </rPr>
      <t>吨（每吨</t>
    </r>
    <r>
      <rPr>
        <sz val="12"/>
        <rFont val="方正黑体_GBK"/>
        <charset val="134"/>
      </rPr>
      <t>5000</t>
    </r>
    <r>
      <rPr>
        <sz val="12"/>
        <rFont val="方正黑体_GBK"/>
        <charset val="134"/>
      </rPr>
      <t>元），合计</t>
    </r>
    <r>
      <rPr>
        <sz val="12"/>
        <rFont val="方正黑体_GBK"/>
        <charset val="134"/>
      </rPr>
      <t>70</t>
    </r>
    <r>
      <rPr>
        <sz val="12"/>
        <rFont val="方正黑体_GBK"/>
        <charset val="134"/>
      </rPr>
      <t>万元。该项目资产归村集体所有，通过</t>
    </r>
    <r>
      <rPr>
        <sz val="12"/>
        <rFont val="方正黑体_GBK"/>
        <charset val="134"/>
      </rPr>
      <t>“</t>
    </r>
    <r>
      <rPr>
        <sz val="12"/>
        <rFont val="方正黑体_GBK"/>
        <charset val="134"/>
      </rPr>
      <t>龙头企业</t>
    </r>
    <r>
      <rPr>
        <sz val="12"/>
        <rFont val="方正黑体_GBK"/>
        <charset val="134"/>
      </rPr>
      <t>+</t>
    </r>
    <r>
      <rPr>
        <sz val="12"/>
        <rFont val="方正黑体_GBK"/>
        <charset val="134"/>
      </rPr>
      <t>合作社</t>
    </r>
    <r>
      <rPr>
        <sz val="12"/>
        <rFont val="方正黑体_GBK"/>
        <charset val="134"/>
      </rPr>
      <t>+</t>
    </r>
    <r>
      <rPr>
        <sz val="12"/>
        <rFont val="方正黑体_GBK"/>
        <charset val="134"/>
      </rPr>
      <t>贫困户</t>
    </r>
    <r>
      <rPr>
        <sz val="12"/>
        <rFont val="方正黑体_GBK"/>
        <charset val="134"/>
      </rPr>
      <t>”</t>
    </r>
    <r>
      <rPr>
        <sz val="12"/>
        <rFont val="方正黑体_GBK"/>
        <charset val="134"/>
      </rPr>
      <t>模式，持续做大鸽子产业。</t>
    </r>
  </si>
  <si>
    <r>
      <rPr>
        <sz val="12"/>
        <rFont val="方正黑体_GBK"/>
        <charset val="134"/>
      </rPr>
      <t>资产归村集体所有，项目实施可以发展壮大庭院经济，通过</t>
    </r>
    <r>
      <rPr>
        <sz val="12"/>
        <rFont val="方正黑体_GBK"/>
        <charset val="134"/>
      </rPr>
      <t>“</t>
    </r>
    <r>
      <rPr>
        <sz val="12"/>
        <rFont val="方正黑体_GBK"/>
        <charset val="134"/>
      </rPr>
      <t>龙头企业</t>
    </r>
    <r>
      <rPr>
        <sz val="12"/>
        <rFont val="方正黑体_GBK"/>
        <charset val="134"/>
      </rPr>
      <t>+</t>
    </r>
    <r>
      <rPr>
        <sz val="12"/>
        <rFont val="方正黑体_GBK"/>
        <charset val="134"/>
      </rPr>
      <t>合作社</t>
    </r>
    <r>
      <rPr>
        <sz val="12"/>
        <rFont val="方正黑体_GBK"/>
        <charset val="134"/>
      </rPr>
      <t>+</t>
    </r>
    <r>
      <rPr>
        <sz val="12"/>
        <rFont val="方正黑体_GBK"/>
        <charset val="134"/>
      </rPr>
      <t>贫困户</t>
    </r>
    <r>
      <rPr>
        <sz val="12"/>
        <rFont val="方正黑体_GBK"/>
        <charset val="134"/>
      </rPr>
      <t>”</t>
    </r>
    <r>
      <rPr>
        <sz val="12"/>
        <rFont val="方正黑体_GBK"/>
        <charset val="134"/>
      </rPr>
      <t>模式，持续做大鸽子产业，并长期受益。</t>
    </r>
  </si>
  <si>
    <t>饲草料奖补</t>
  </si>
  <si>
    <t>英吾斯塘乡</t>
  </si>
  <si>
    <r>
      <rPr>
        <sz val="12"/>
        <rFont val="方正黑体_GBK"/>
        <charset val="134"/>
      </rPr>
      <t>对全乡收割芦苇贫困户进行评比，在县统一规定采收时间，芦苇收割超过</t>
    </r>
    <r>
      <rPr>
        <sz val="12"/>
        <rFont val="方正黑体_GBK"/>
        <charset val="134"/>
      </rPr>
      <t>15</t>
    </r>
    <r>
      <rPr>
        <sz val="12"/>
        <rFont val="方正黑体_GBK"/>
        <charset val="134"/>
      </rPr>
      <t>吨的贫困户，由高到底进行补助，每吨补助</t>
    </r>
    <r>
      <rPr>
        <sz val="12"/>
        <rFont val="方正黑体_GBK"/>
        <charset val="134"/>
      </rPr>
      <t>100</t>
    </r>
    <r>
      <rPr>
        <sz val="12"/>
        <rFont val="方正黑体_GBK"/>
        <charset val="134"/>
      </rPr>
      <t>元，共补助</t>
    </r>
    <r>
      <rPr>
        <sz val="12"/>
        <rFont val="方正黑体_GBK"/>
        <charset val="134"/>
      </rPr>
      <t>1500</t>
    </r>
    <r>
      <rPr>
        <sz val="12"/>
        <rFont val="方正黑体_GBK"/>
        <charset val="134"/>
      </rPr>
      <t>吨，补完为止。激励贫困户收割芦苇作为饲草料。</t>
    </r>
  </si>
  <si>
    <r>
      <rPr>
        <sz val="12"/>
        <rFont val="方正黑体_GBK"/>
        <charset val="134"/>
      </rPr>
      <t>年户均增收</t>
    </r>
    <r>
      <rPr>
        <sz val="12"/>
        <rFont val="方正黑体_GBK"/>
        <charset val="134"/>
      </rPr>
      <t>500</t>
    </r>
    <r>
      <rPr>
        <sz val="12"/>
        <rFont val="方正黑体_GBK"/>
        <charset val="134"/>
      </rPr>
      <t>元</t>
    </r>
  </si>
  <si>
    <r>
      <rPr>
        <sz val="12"/>
        <rFont val="方正黑体_GBK"/>
        <charset val="134"/>
      </rPr>
      <t>库尔班</t>
    </r>
    <r>
      <rPr>
        <sz val="12"/>
        <rFont val="方正黑体_GBK"/>
        <charset val="134"/>
      </rPr>
      <t>·</t>
    </r>
    <r>
      <rPr>
        <sz val="12"/>
        <rFont val="方正黑体_GBK"/>
        <charset val="134"/>
      </rPr>
      <t>麦米提敏</t>
    </r>
  </si>
  <si>
    <r>
      <rPr>
        <sz val="12"/>
        <rFont val="方正黑体_GBK"/>
        <charset val="134"/>
      </rPr>
      <t>英吾斯塘乡阿瓦提村</t>
    </r>
    <r>
      <rPr>
        <sz val="12"/>
        <rFont val="方正黑体_GBK"/>
        <charset val="134"/>
      </rPr>
      <t xml:space="preserve"> </t>
    </r>
  </si>
  <si>
    <r>
      <rPr>
        <sz val="12"/>
        <rFont val="方正黑体_GBK"/>
        <charset val="134"/>
      </rPr>
      <t>用于完善阿瓦提村在农业生产方面的水利设施：</t>
    </r>
    <r>
      <rPr>
        <sz val="12"/>
        <rFont val="方正黑体_GBK"/>
        <charset val="134"/>
      </rPr>
      <t xml:space="preserve">
1.1/2UD60</t>
    </r>
    <r>
      <rPr>
        <sz val="12"/>
        <rFont val="方正黑体_GBK"/>
        <charset val="134"/>
      </rPr>
      <t>防渗渠</t>
    </r>
    <r>
      <rPr>
        <sz val="12"/>
        <rFont val="方正黑体_GBK"/>
        <charset val="134"/>
      </rPr>
      <t>1</t>
    </r>
    <r>
      <rPr>
        <sz val="12"/>
        <rFont val="方正黑体_GBK"/>
        <charset val="134"/>
      </rPr>
      <t>公里，每公里</t>
    </r>
    <r>
      <rPr>
        <sz val="12"/>
        <rFont val="方正黑体_GBK"/>
        <charset val="134"/>
      </rPr>
      <t>28</t>
    </r>
    <r>
      <rPr>
        <sz val="12"/>
        <rFont val="方正黑体_GBK"/>
        <charset val="134"/>
      </rPr>
      <t>万元，需资金</t>
    </r>
    <r>
      <rPr>
        <sz val="12"/>
        <rFont val="方正黑体_GBK"/>
        <charset val="134"/>
      </rPr>
      <t>28</t>
    </r>
    <r>
      <rPr>
        <sz val="12"/>
        <rFont val="方正黑体_GBK"/>
        <charset val="134"/>
      </rPr>
      <t>万元。</t>
    </r>
    <r>
      <rPr>
        <sz val="12"/>
        <rFont val="方正黑体_GBK"/>
        <charset val="134"/>
      </rPr>
      <t xml:space="preserve">
2.1/2UD100</t>
    </r>
    <r>
      <rPr>
        <sz val="12"/>
        <rFont val="方正黑体_GBK"/>
        <charset val="134"/>
      </rPr>
      <t>防渗渠</t>
    </r>
    <r>
      <rPr>
        <sz val="12"/>
        <rFont val="方正黑体_GBK"/>
        <charset val="134"/>
      </rPr>
      <t>1.5</t>
    </r>
    <r>
      <rPr>
        <sz val="12"/>
        <rFont val="方正黑体_GBK"/>
        <charset val="134"/>
      </rPr>
      <t>公里，每公里</t>
    </r>
    <r>
      <rPr>
        <sz val="12"/>
        <rFont val="方正黑体_GBK"/>
        <charset val="134"/>
      </rPr>
      <t>35</t>
    </r>
    <r>
      <rPr>
        <sz val="12"/>
        <rFont val="方正黑体_GBK"/>
        <charset val="134"/>
      </rPr>
      <t>万元，需资金</t>
    </r>
    <r>
      <rPr>
        <sz val="12"/>
        <rFont val="方正黑体_GBK"/>
        <charset val="134"/>
      </rPr>
      <t>52.5</t>
    </r>
    <r>
      <rPr>
        <sz val="12"/>
        <rFont val="方正黑体_GBK"/>
        <charset val="134"/>
      </rPr>
      <t>万元。</t>
    </r>
    <r>
      <rPr>
        <sz val="12"/>
        <rFont val="方正黑体_GBK"/>
        <charset val="134"/>
      </rPr>
      <t xml:space="preserve">
4.</t>
    </r>
    <r>
      <rPr>
        <sz val="12"/>
        <rFont val="方正黑体_GBK"/>
        <charset val="134"/>
      </rPr>
      <t>总渠两侧安装长约进行</t>
    </r>
    <r>
      <rPr>
        <sz val="12"/>
        <rFont val="方正黑体_GBK"/>
        <charset val="134"/>
      </rPr>
      <t>2.3</t>
    </r>
    <r>
      <rPr>
        <sz val="12"/>
        <rFont val="方正黑体_GBK"/>
        <charset val="134"/>
      </rPr>
      <t>公里的铁质防护栏，需资金</t>
    </r>
    <r>
      <rPr>
        <sz val="12"/>
        <rFont val="方正黑体_GBK"/>
        <charset val="134"/>
      </rPr>
      <t>25</t>
    </r>
    <r>
      <rPr>
        <sz val="12"/>
        <rFont val="方正黑体_GBK"/>
        <charset val="134"/>
      </rPr>
      <t>万元。</t>
    </r>
  </si>
  <si>
    <t>英吾斯塘乡阿瓦提村、科台买艾日克村、吐排吾斯塘村、格艾日克村、英吾斯塘村、铁热格勒克库勒村、艾盖西铁热木村</t>
  </si>
  <si>
    <r>
      <rPr>
        <sz val="12"/>
        <rFont val="方正黑体_GBK"/>
        <charset val="134"/>
      </rPr>
      <t>年户均增收</t>
    </r>
    <r>
      <rPr>
        <sz val="12"/>
        <rFont val="方正黑体_GBK"/>
        <charset val="134"/>
      </rPr>
      <t>200</t>
    </r>
    <r>
      <rPr>
        <sz val="12"/>
        <rFont val="方正黑体_GBK"/>
        <charset val="134"/>
      </rPr>
      <t>元</t>
    </r>
  </si>
  <si>
    <r>
      <rPr>
        <sz val="12"/>
        <rFont val="方正黑体_GBK"/>
        <charset val="134"/>
      </rPr>
      <t>采购采购联合收割机（发动机功率大于</t>
    </r>
    <r>
      <rPr>
        <sz val="12"/>
        <rFont val="方正黑体_GBK"/>
        <charset val="134"/>
      </rPr>
      <t>165hp,</t>
    </r>
    <r>
      <rPr>
        <sz val="12"/>
        <rFont val="方正黑体_GBK"/>
        <charset val="134"/>
      </rPr>
      <t>高杆割台幅宽大于</t>
    </r>
    <r>
      <rPr>
        <sz val="12"/>
        <rFont val="方正黑体_GBK"/>
        <charset val="134"/>
      </rPr>
      <t>4.57m,</t>
    </r>
    <r>
      <rPr>
        <sz val="12"/>
        <rFont val="方正黑体_GBK"/>
        <charset val="134"/>
      </rPr>
      <t>割茬高度小于</t>
    </r>
    <r>
      <rPr>
        <sz val="12"/>
        <rFont val="方正黑体_GBK"/>
        <charset val="134"/>
      </rPr>
      <t>15cm,,</t>
    </r>
    <r>
      <rPr>
        <sz val="12"/>
        <rFont val="方正黑体_GBK"/>
        <charset val="134"/>
      </rPr>
      <t>抛送高度大于</t>
    </r>
    <r>
      <rPr>
        <sz val="12"/>
        <rFont val="方正黑体_GBK"/>
        <charset val="134"/>
      </rPr>
      <t>3m</t>
    </r>
    <r>
      <rPr>
        <sz val="12"/>
        <rFont val="方正黑体_GBK"/>
        <charset val="134"/>
      </rPr>
      <t>，行走速度</t>
    </r>
    <r>
      <rPr>
        <sz val="12"/>
        <rFont val="方正黑体_GBK"/>
        <charset val="134"/>
      </rPr>
      <t>0-19km/h,</t>
    </r>
    <r>
      <rPr>
        <sz val="12"/>
        <rFont val="方正黑体_GBK"/>
        <charset val="134"/>
      </rPr>
      <t>自带料箱），（包括玉米割台一个）每台</t>
    </r>
    <r>
      <rPr>
        <sz val="12"/>
        <rFont val="方正黑体_GBK"/>
        <charset val="134"/>
      </rPr>
      <t>55</t>
    </r>
    <r>
      <rPr>
        <sz val="12"/>
        <rFont val="方正黑体_GBK"/>
        <charset val="134"/>
      </rPr>
      <t>万元</t>
    </r>
  </si>
  <si>
    <t>英吾斯塘乡阿瓦提村、铁热格勒克库勒村</t>
  </si>
  <si>
    <r>
      <rPr>
        <sz val="12"/>
        <rFont val="方正黑体_GBK"/>
        <charset val="134"/>
      </rPr>
      <t>英吾斯塘乡阿瓦提村养殖小区配套机械设备。</t>
    </r>
    <r>
      <rPr>
        <sz val="12"/>
        <rFont val="方正黑体_GBK"/>
        <charset val="134"/>
      </rPr>
      <t xml:space="preserve">
1</t>
    </r>
    <r>
      <rPr>
        <sz val="12"/>
        <rFont val="方正黑体_GBK"/>
        <charset val="134"/>
      </rPr>
      <t>、</t>
    </r>
    <r>
      <rPr>
        <sz val="12"/>
        <rFont val="方正黑体_GBK"/>
        <charset val="134"/>
      </rPr>
      <t>9TMR</t>
    </r>
    <r>
      <rPr>
        <sz val="12"/>
        <rFont val="方正黑体_GBK"/>
        <charset val="134"/>
      </rPr>
      <t>搅拌机一台</t>
    </r>
    <r>
      <rPr>
        <sz val="12"/>
        <rFont val="方正黑体_GBK"/>
        <charset val="134"/>
      </rPr>
      <t>&lt;</t>
    </r>
    <r>
      <rPr>
        <sz val="12"/>
        <rFont val="方正黑体_GBK"/>
        <charset val="134"/>
      </rPr>
      <t>参数：搅拌仓容积≧</t>
    </r>
    <r>
      <rPr>
        <sz val="12"/>
        <rFont val="方正黑体_GBK"/>
        <charset val="134"/>
      </rPr>
      <t>12</t>
    </r>
    <r>
      <rPr>
        <sz val="12"/>
        <rFont val="方正黑体_GBK"/>
        <charset val="134"/>
      </rPr>
      <t>立方米，配套动力（电动）≧</t>
    </r>
    <r>
      <rPr>
        <sz val="12"/>
        <rFont val="方正黑体_GBK"/>
        <charset val="134"/>
      </rPr>
      <t>22KW</t>
    </r>
    <r>
      <rPr>
        <sz val="12"/>
        <rFont val="方正黑体_GBK"/>
        <charset val="134"/>
      </rPr>
      <t>，搅龙转速：</t>
    </r>
    <r>
      <rPr>
        <sz val="12"/>
        <rFont val="方正黑体_GBK"/>
        <charset val="134"/>
      </rPr>
      <t>18r/min</t>
    </r>
    <r>
      <rPr>
        <sz val="12"/>
        <rFont val="方正黑体_GBK"/>
        <charset val="134"/>
      </rPr>
      <t>，结构形式：卧式，配套输送带</t>
    </r>
    <r>
      <rPr>
        <sz val="12"/>
        <rFont val="方正黑体_GBK"/>
        <charset val="134"/>
      </rPr>
      <t>&gt;</t>
    </r>
    <r>
      <rPr>
        <sz val="12"/>
        <rFont val="方正黑体_GBK"/>
        <charset val="134"/>
      </rPr>
      <t>，每台</t>
    </r>
    <r>
      <rPr>
        <sz val="12"/>
        <rFont val="方正黑体_GBK"/>
        <charset val="134"/>
      </rPr>
      <t>17</t>
    </r>
    <r>
      <rPr>
        <sz val="12"/>
        <rFont val="方正黑体_GBK"/>
        <charset val="134"/>
      </rPr>
      <t>万元；</t>
    </r>
    <r>
      <rPr>
        <sz val="12"/>
        <rFont val="方正黑体_GBK"/>
        <charset val="134"/>
      </rPr>
      <t xml:space="preserve">
2</t>
    </r>
    <r>
      <rPr>
        <sz val="12"/>
        <rFont val="方正黑体_GBK"/>
        <charset val="134"/>
      </rPr>
      <t>、</t>
    </r>
    <r>
      <rPr>
        <sz val="12"/>
        <rFont val="方正黑体_GBK"/>
        <charset val="134"/>
      </rPr>
      <t>30</t>
    </r>
    <r>
      <rPr>
        <sz val="12"/>
        <rFont val="方正黑体_GBK"/>
        <charset val="134"/>
      </rPr>
      <t>农用铲车一辆，配抓头</t>
    </r>
    <r>
      <rPr>
        <sz val="12"/>
        <rFont val="方正黑体_GBK"/>
        <charset val="134"/>
      </rPr>
      <t>&lt;</t>
    </r>
    <r>
      <rPr>
        <sz val="12"/>
        <rFont val="方正黑体_GBK"/>
        <charset val="134"/>
      </rPr>
      <t>参数：动力（柴油机）：≧</t>
    </r>
    <r>
      <rPr>
        <sz val="12"/>
        <rFont val="方正黑体_GBK"/>
        <charset val="134"/>
      </rPr>
      <t>70KW</t>
    </r>
    <r>
      <rPr>
        <sz val="12"/>
        <rFont val="方正黑体_GBK"/>
        <charset val="134"/>
      </rPr>
      <t>，额定载重量：</t>
    </r>
    <r>
      <rPr>
        <sz val="12"/>
        <rFont val="方正黑体_GBK"/>
        <charset val="134"/>
      </rPr>
      <t>2000KG</t>
    </r>
    <r>
      <rPr>
        <sz val="12"/>
        <rFont val="方正黑体_GBK"/>
        <charset val="134"/>
      </rPr>
      <t>，卸载高度≧</t>
    </r>
    <r>
      <rPr>
        <sz val="12"/>
        <rFont val="方正黑体_GBK"/>
        <charset val="134"/>
      </rPr>
      <t>3.5M&gt;</t>
    </r>
    <r>
      <rPr>
        <sz val="12"/>
        <rFont val="方正黑体_GBK"/>
        <charset val="134"/>
      </rPr>
      <t>每辆</t>
    </r>
    <r>
      <rPr>
        <sz val="12"/>
        <rFont val="方正黑体_GBK"/>
        <charset val="134"/>
      </rPr>
      <t>24</t>
    </r>
    <r>
      <rPr>
        <sz val="12"/>
        <rFont val="方正黑体_GBK"/>
        <charset val="134"/>
      </rPr>
      <t>万元；</t>
    </r>
    <r>
      <rPr>
        <sz val="12"/>
        <rFont val="方正黑体_GBK"/>
        <charset val="134"/>
      </rPr>
      <t xml:space="preserve">
3</t>
    </r>
    <r>
      <rPr>
        <sz val="12"/>
        <rFont val="方正黑体_GBK"/>
        <charset val="134"/>
      </rPr>
      <t>、</t>
    </r>
    <r>
      <rPr>
        <sz val="12"/>
        <rFont val="方正黑体_GBK"/>
        <charset val="134"/>
      </rPr>
      <t>50</t>
    </r>
    <r>
      <rPr>
        <sz val="12"/>
        <rFont val="方正黑体_GBK"/>
        <charset val="134"/>
      </rPr>
      <t>吨地磅一座，每座</t>
    </r>
    <r>
      <rPr>
        <sz val="12"/>
        <rFont val="方正黑体_GBK"/>
        <charset val="134"/>
      </rPr>
      <t>6</t>
    </r>
    <r>
      <rPr>
        <sz val="12"/>
        <rFont val="方正黑体_GBK"/>
        <charset val="134"/>
      </rPr>
      <t>万元；</t>
    </r>
    <r>
      <rPr>
        <sz val="12"/>
        <rFont val="方正黑体_GBK"/>
        <charset val="134"/>
      </rPr>
      <t xml:space="preserve">
4</t>
    </r>
    <r>
      <rPr>
        <sz val="12"/>
        <rFont val="方正黑体_GBK"/>
        <charset val="134"/>
      </rPr>
      <t>、</t>
    </r>
    <r>
      <rPr>
        <sz val="12"/>
        <rFont val="方正黑体_GBK"/>
        <charset val="134"/>
      </rPr>
      <t>30</t>
    </r>
    <r>
      <rPr>
        <sz val="12"/>
        <rFont val="方正黑体_GBK"/>
        <charset val="134"/>
      </rPr>
      <t>千瓦青贮铡草机一台</t>
    </r>
    <r>
      <rPr>
        <sz val="12"/>
        <rFont val="方正黑体_GBK"/>
        <charset val="134"/>
      </rPr>
      <t>&lt;</t>
    </r>
    <r>
      <rPr>
        <sz val="12"/>
        <rFont val="方正黑体_GBK"/>
        <charset val="134"/>
      </rPr>
      <t>参数：生产率：≧</t>
    </r>
    <r>
      <rPr>
        <sz val="12"/>
        <rFont val="方正黑体_GBK"/>
        <charset val="134"/>
      </rPr>
      <t>9000</t>
    </r>
    <r>
      <rPr>
        <sz val="12"/>
        <rFont val="方正黑体_GBK"/>
        <charset val="134"/>
      </rPr>
      <t>（</t>
    </r>
    <r>
      <rPr>
        <sz val="12"/>
        <rFont val="方正黑体_GBK"/>
        <charset val="134"/>
      </rPr>
      <t>kg/h</t>
    </r>
    <r>
      <rPr>
        <sz val="12"/>
        <rFont val="方正黑体_GBK"/>
        <charset val="134"/>
      </rPr>
      <t>），结构质量：≧</t>
    </r>
    <r>
      <rPr>
        <sz val="12"/>
        <rFont val="方正黑体_GBK"/>
        <charset val="134"/>
      </rPr>
      <t>800KG</t>
    </r>
    <r>
      <rPr>
        <sz val="12"/>
        <rFont val="方正黑体_GBK"/>
        <charset val="134"/>
      </rPr>
      <t>，配套动力≧</t>
    </r>
    <r>
      <rPr>
        <sz val="12"/>
        <rFont val="方正黑体_GBK"/>
        <charset val="134"/>
      </rPr>
      <t>15Kw</t>
    </r>
    <r>
      <rPr>
        <sz val="12"/>
        <rFont val="方正黑体_GBK"/>
        <charset val="134"/>
      </rPr>
      <t>，结构形式：盘式，主轴转速≧</t>
    </r>
    <r>
      <rPr>
        <sz val="12"/>
        <rFont val="方正黑体_GBK"/>
        <charset val="134"/>
      </rPr>
      <t>500r/min&gt;</t>
    </r>
    <r>
      <rPr>
        <sz val="12"/>
        <rFont val="方正黑体_GBK"/>
        <charset val="134"/>
      </rPr>
      <t>每台</t>
    </r>
    <r>
      <rPr>
        <sz val="12"/>
        <rFont val="方正黑体_GBK"/>
        <charset val="134"/>
      </rPr>
      <t>4.5</t>
    </r>
    <r>
      <rPr>
        <sz val="12"/>
        <rFont val="方正黑体_GBK"/>
        <charset val="134"/>
      </rPr>
      <t>万元；</t>
    </r>
    <r>
      <rPr>
        <sz val="12"/>
        <rFont val="方正黑体_GBK"/>
        <charset val="134"/>
      </rPr>
      <t xml:space="preserve">
5</t>
    </r>
    <r>
      <rPr>
        <sz val="12"/>
        <rFont val="方正黑体_GBK"/>
        <charset val="134"/>
      </rPr>
      <t>、粉碎机一台（配套动力</t>
    </r>
    <r>
      <rPr>
        <sz val="12"/>
        <rFont val="方正黑体_GBK"/>
        <charset val="134"/>
      </rPr>
      <t>≥15kw;</t>
    </r>
    <r>
      <rPr>
        <sz val="12"/>
        <rFont val="方正黑体_GBK"/>
        <charset val="134"/>
      </rPr>
      <t>主轴转率</t>
    </r>
    <r>
      <rPr>
        <sz val="12"/>
        <rFont val="方正黑体_GBK"/>
        <charset val="134"/>
      </rPr>
      <t>≥1600r/min</t>
    </r>
    <r>
      <rPr>
        <sz val="12"/>
        <rFont val="方正黑体_GBK"/>
        <charset val="134"/>
      </rPr>
      <t>；生产效率</t>
    </r>
    <r>
      <rPr>
        <sz val="12"/>
        <rFont val="方正黑体_GBK"/>
        <charset val="134"/>
      </rPr>
      <t>≥500kg/h</t>
    </r>
    <r>
      <rPr>
        <sz val="12"/>
        <rFont val="方正黑体_GBK"/>
        <charset val="134"/>
      </rPr>
      <t>）</t>
    </r>
    <r>
      <rPr>
        <sz val="12"/>
        <rFont val="方正黑体_GBK"/>
        <charset val="134"/>
      </rPr>
      <t>,</t>
    </r>
    <r>
      <rPr>
        <sz val="12"/>
        <rFont val="方正黑体_GBK"/>
        <charset val="134"/>
      </rPr>
      <t>每台</t>
    </r>
    <r>
      <rPr>
        <sz val="12"/>
        <rFont val="方正黑体_GBK"/>
        <charset val="134"/>
      </rPr>
      <t>0.8</t>
    </r>
    <r>
      <rPr>
        <sz val="12"/>
        <rFont val="方正黑体_GBK"/>
        <charset val="134"/>
      </rPr>
      <t>万元；</t>
    </r>
    <r>
      <rPr>
        <sz val="12"/>
        <rFont val="方正黑体_GBK"/>
        <charset val="134"/>
      </rPr>
      <t xml:space="preserve">
6</t>
    </r>
    <r>
      <rPr>
        <sz val="12"/>
        <rFont val="方正黑体_GBK"/>
        <charset val="134"/>
      </rPr>
      <t>、消毒车</t>
    </r>
    <r>
      <rPr>
        <sz val="12"/>
        <rFont val="方正黑体_GBK"/>
        <charset val="134"/>
      </rPr>
      <t>1</t>
    </r>
    <r>
      <rPr>
        <sz val="12"/>
        <rFont val="方正黑体_GBK"/>
        <charset val="134"/>
      </rPr>
      <t>辆</t>
    </r>
    <r>
      <rPr>
        <sz val="12"/>
        <rFont val="方正黑体_GBK"/>
        <charset val="134"/>
      </rPr>
      <t>&lt;</t>
    </r>
    <r>
      <rPr>
        <sz val="12"/>
        <rFont val="方正黑体_GBK"/>
        <charset val="134"/>
      </rPr>
      <t>参数：水平射程</t>
    </r>
    <r>
      <rPr>
        <sz val="12"/>
        <rFont val="方正黑体_GBK"/>
        <charset val="134"/>
      </rPr>
      <t>30</t>
    </r>
    <r>
      <rPr>
        <sz val="12"/>
        <rFont val="方正黑体_GBK"/>
        <charset val="134"/>
      </rPr>
      <t>米，泵机功率</t>
    </r>
    <r>
      <rPr>
        <sz val="12"/>
        <rFont val="方正黑体_GBK"/>
        <charset val="134"/>
      </rPr>
      <t>1.5Kw</t>
    </r>
    <r>
      <rPr>
        <sz val="12"/>
        <rFont val="方正黑体_GBK"/>
        <charset val="134"/>
      </rPr>
      <t>，喷雾流量</t>
    </r>
    <r>
      <rPr>
        <sz val="12"/>
        <rFont val="方正黑体_GBK"/>
        <charset val="134"/>
      </rPr>
      <t>6-18L/s</t>
    </r>
    <r>
      <rPr>
        <sz val="12"/>
        <rFont val="方正黑体_GBK"/>
        <charset val="134"/>
      </rPr>
      <t>，水平旋转角度</t>
    </r>
    <r>
      <rPr>
        <sz val="12"/>
        <rFont val="方正黑体_GBK"/>
        <charset val="134"/>
      </rPr>
      <t>±360&gt;</t>
    </r>
    <r>
      <rPr>
        <sz val="12"/>
        <rFont val="方正黑体_GBK"/>
        <charset val="134"/>
      </rPr>
      <t>每辆</t>
    </r>
    <r>
      <rPr>
        <sz val="12"/>
        <rFont val="方正黑体_GBK"/>
        <charset val="134"/>
      </rPr>
      <t>15</t>
    </r>
    <r>
      <rPr>
        <sz val="12"/>
        <rFont val="方正黑体_GBK"/>
        <charset val="134"/>
      </rPr>
      <t>万元；</t>
    </r>
    <r>
      <rPr>
        <sz val="12"/>
        <rFont val="方正黑体_GBK"/>
        <charset val="134"/>
      </rPr>
      <t xml:space="preserve">
7</t>
    </r>
    <r>
      <rPr>
        <sz val="12"/>
        <rFont val="方正黑体_GBK"/>
        <charset val="134"/>
      </rPr>
      <t>、无害化牲畜焚烧炉</t>
    </r>
    <r>
      <rPr>
        <sz val="12"/>
        <rFont val="方正黑体_GBK"/>
        <charset val="134"/>
      </rPr>
      <t>1</t>
    </r>
    <r>
      <rPr>
        <sz val="12"/>
        <rFont val="方正黑体_GBK"/>
        <charset val="134"/>
      </rPr>
      <t>台（处理量</t>
    </r>
    <r>
      <rPr>
        <sz val="12"/>
        <rFont val="方正黑体_GBK"/>
        <charset val="134"/>
      </rPr>
      <t>&gt;30kg/h</t>
    </r>
    <r>
      <rPr>
        <sz val="12"/>
        <rFont val="方正黑体_GBK"/>
        <charset val="134"/>
      </rPr>
      <t>），</t>
    </r>
    <r>
      <rPr>
        <sz val="12"/>
        <rFont val="方正黑体_GBK"/>
        <charset val="134"/>
      </rPr>
      <t>6.5</t>
    </r>
    <r>
      <rPr>
        <sz val="12"/>
        <rFont val="方正黑体_GBK"/>
        <charset val="134"/>
      </rPr>
      <t>万元。项目建成后，资产归村委会所有，为</t>
    </r>
    <r>
      <rPr>
        <sz val="12"/>
        <rFont val="方正黑体_GBK"/>
        <charset val="134"/>
      </rPr>
      <t>11</t>
    </r>
    <r>
      <rPr>
        <sz val="12"/>
        <rFont val="方正黑体_GBK"/>
        <charset val="134"/>
      </rPr>
      <t>户贫困户完善标准化养殖小区，带动</t>
    </r>
    <r>
      <rPr>
        <sz val="12"/>
        <rFont val="方正黑体_GBK"/>
        <charset val="134"/>
      </rPr>
      <t>15</t>
    </r>
    <r>
      <rPr>
        <sz val="12"/>
        <rFont val="方正黑体_GBK"/>
        <charset val="134"/>
      </rPr>
      <t>户建档立卡贫困户发展畜牧产业，同时鼓励周边农户发展标准化养殖产业，户均增收</t>
    </r>
    <r>
      <rPr>
        <sz val="12"/>
        <rFont val="方正黑体_GBK"/>
        <charset val="134"/>
      </rPr>
      <t>500</t>
    </r>
    <r>
      <rPr>
        <sz val="12"/>
        <rFont val="方正黑体_GBK"/>
        <charset val="134"/>
      </rPr>
      <t>元左右。</t>
    </r>
  </si>
  <si>
    <r>
      <rPr>
        <sz val="12"/>
        <rFont val="方正黑体_GBK"/>
        <charset val="134"/>
      </rPr>
      <t>为巩固产业发展，在阿瓦提村规划配套标准化养殖小区公共设施</t>
    </r>
    <r>
      <rPr>
        <sz val="12"/>
        <rFont val="方正黑体_GBK"/>
        <charset val="134"/>
      </rPr>
      <t xml:space="preserve">             1.</t>
    </r>
    <r>
      <rPr>
        <sz val="12"/>
        <rFont val="方正黑体_GBK"/>
        <charset val="134"/>
      </rPr>
      <t>技术服务室</t>
    </r>
    <r>
      <rPr>
        <sz val="12"/>
        <rFont val="方正黑体_GBK"/>
        <charset val="134"/>
      </rPr>
      <t>87</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11.31</t>
    </r>
    <r>
      <rPr>
        <sz val="12"/>
        <rFont val="方正黑体_GBK"/>
        <charset val="134"/>
      </rPr>
      <t>万元；</t>
    </r>
    <r>
      <rPr>
        <sz val="12"/>
        <rFont val="方正黑体_GBK"/>
        <charset val="134"/>
      </rPr>
      <t xml:space="preserve">
2.</t>
    </r>
    <r>
      <rPr>
        <sz val="12"/>
        <rFont val="方正黑体_GBK"/>
        <charset val="134"/>
      </rPr>
      <t>品种改良室</t>
    </r>
    <r>
      <rPr>
        <sz val="12"/>
        <rFont val="方正黑体_GBK"/>
        <charset val="134"/>
      </rPr>
      <t>77</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10.01</t>
    </r>
    <r>
      <rPr>
        <sz val="12"/>
        <rFont val="方正黑体_GBK"/>
        <charset val="134"/>
      </rPr>
      <t>万元；</t>
    </r>
    <r>
      <rPr>
        <sz val="12"/>
        <rFont val="方正黑体_GBK"/>
        <charset val="134"/>
      </rPr>
      <t xml:space="preserve">
3.</t>
    </r>
    <r>
      <rPr>
        <sz val="12"/>
        <rFont val="方正黑体_GBK"/>
        <charset val="134"/>
      </rPr>
      <t>病羊隔离治疗区</t>
    </r>
    <r>
      <rPr>
        <sz val="12"/>
        <rFont val="方正黑体_GBK"/>
        <charset val="134"/>
      </rPr>
      <t>100</t>
    </r>
    <r>
      <rPr>
        <sz val="12"/>
        <rFont val="方正黑体_GBK"/>
        <charset val="134"/>
      </rPr>
      <t>㎡（病羊治疗室</t>
    </r>
    <r>
      <rPr>
        <sz val="12"/>
        <rFont val="方正黑体_GBK"/>
        <charset val="134"/>
      </rPr>
      <t>60</t>
    </r>
    <r>
      <rPr>
        <sz val="12"/>
        <rFont val="方正黑体_GBK"/>
        <charset val="134"/>
      </rPr>
      <t>㎡、无害化处理室</t>
    </r>
    <r>
      <rPr>
        <sz val="12"/>
        <rFont val="方正黑体_GBK"/>
        <charset val="134"/>
      </rPr>
      <t>40</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13</t>
    </r>
    <r>
      <rPr>
        <sz val="12"/>
        <rFont val="方正黑体_GBK"/>
        <charset val="134"/>
      </rPr>
      <t>万元；</t>
    </r>
    <r>
      <rPr>
        <sz val="12"/>
        <rFont val="方正黑体_GBK"/>
        <charset val="134"/>
      </rPr>
      <t xml:space="preserve">
4.</t>
    </r>
    <r>
      <rPr>
        <sz val="12"/>
        <rFont val="方正黑体_GBK"/>
        <charset val="134"/>
      </rPr>
      <t>青贮窖</t>
    </r>
    <r>
      <rPr>
        <sz val="12"/>
        <rFont val="方正黑体_GBK"/>
        <charset val="134"/>
      </rPr>
      <t>4</t>
    </r>
    <r>
      <rPr>
        <sz val="12"/>
        <rFont val="方正黑体_GBK"/>
        <charset val="134"/>
      </rPr>
      <t>座，</t>
    </r>
    <r>
      <rPr>
        <sz val="12"/>
        <rFont val="方正黑体_GBK"/>
        <charset val="134"/>
      </rPr>
      <t>150</t>
    </r>
    <r>
      <rPr>
        <sz val="12"/>
        <rFont val="方正黑体_GBK"/>
        <charset val="134"/>
      </rPr>
      <t>立方</t>
    </r>
    <r>
      <rPr>
        <sz val="12"/>
        <rFont val="方正黑体_GBK"/>
        <charset val="134"/>
      </rPr>
      <t>/</t>
    </r>
    <r>
      <rPr>
        <sz val="12"/>
        <rFont val="方正黑体_GBK"/>
        <charset val="134"/>
      </rPr>
      <t>座，</t>
    </r>
    <r>
      <rPr>
        <sz val="12"/>
        <rFont val="方正黑体_GBK"/>
        <charset val="134"/>
      </rPr>
      <t>6</t>
    </r>
    <r>
      <rPr>
        <sz val="12"/>
        <rFont val="方正黑体_GBK"/>
        <charset val="134"/>
      </rPr>
      <t>万元</t>
    </r>
    <r>
      <rPr>
        <sz val="12"/>
        <rFont val="方正黑体_GBK"/>
        <charset val="134"/>
      </rPr>
      <t>/</t>
    </r>
    <r>
      <rPr>
        <sz val="12"/>
        <rFont val="方正黑体_GBK"/>
        <charset val="134"/>
      </rPr>
      <t>座，需要</t>
    </r>
    <r>
      <rPr>
        <sz val="12"/>
        <rFont val="方正黑体_GBK"/>
        <charset val="134"/>
      </rPr>
      <t>24</t>
    </r>
    <r>
      <rPr>
        <sz val="12"/>
        <rFont val="方正黑体_GBK"/>
        <charset val="134"/>
      </rPr>
      <t>万元；</t>
    </r>
    <r>
      <rPr>
        <sz val="12"/>
        <rFont val="方正黑体_GBK"/>
        <charset val="134"/>
      </rPr>
      <t xml:space="preserve">
5.</t>
    </r>
    <r>
      <rPr>
        <sz val="12"/>
        <rFont val="方正黑体_GBK"/>
        <charset val="134"/>
      </rPr>
      <t>饲草料加工厂房</t>
    </r>
    <r>
      <rPr>
        <sz val="12"/>
        <rFont val="方正黑体_GBK"/>
        <charset val="134"/>
      </rPr>
      <t>600</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78</t>
    </r>
    <r>
      <rPr>
        <sz val="12"/>
        <rFont val="方正黑体_GBK"/>
        <charset val="134"/>
      </rPr>
      <t>万元；</t>
    </r>
    <r>
      <rPr>
        <sz val="12"/>
        <rFont val="方正黑体_GBK"/>
        <charset val="134"/>
      </rPr>
      <t xml:space="preserve">
6.</t>
    </r>
    <r>
      <rPr>
        <sz val="12"/>
        <rFont val="方正黑体_GBK"/>
        <charset val="134"/>
      </rPr>
      <t>药浴池一座，</t>
    </r>
    <r>
      <rPr>
        <sz val="12"/>
        <rFont val="方正黑体_GBK"/>
        <charset val="134"/>
      </rPr>
      <t>20</t>
    </r>
    <r>
      <rPr>
        <sz val="12"/>
        <rFont val="方正黑体_GBK"/>
        <charset val="134"/>
      </rPr>
      <t>平方米，每平方米</t>
    </r>
    <r>
      <rPr>
        <sz val="12"/>
        <rFont val="方正黑体_GBK"/>
        <charset val="134"/>
      </rPr>
      <t>850</t>
    </r>
    <r>
      <rPr>
        <sz val="12"/>
        <rFont val="方正黑体_GBK"/>
        <charset val="134"/>
      </rPr>
      <t>元，需要</t>
    </r>
    <r>
      <rPr>
        <sz val="12"/>
        <rFont val="方正黑体_GBK"/>
        <charset val="134"/>
      </rPr>
      <t>3.06</t>
    </r>
    <r>
      <rPr>
        <sz val="12"/>
        <rFont val="方正黑体_GBK"/>
        <charset val="134"/>
      </rPr>
      <t>万元</t>
    </r>
    <r>
      <rPr>
        <sz val="12"/>
        <rFont val="方正黑体_GBK"/>
        <charset val="134"/>
      </rPr>
      <t xml:space="preserve">
7.</t>
    </r>
    <r>
      <rPr>
        <sz val="12"/>
        <rFont val="方正黑体_GBK"/>
        <charset val="134"/>
      </rPr>
      <t>消毒室</t>
    </r>
    <r>
      <rPr>
        <sz val="12"/>
        <rFont val="方正黑体_GBK"/>
        <charset val="134"/>
      </rPr>
      <t>54</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7.02</t>
    </r>
    <r>
      <rPr>
        <sz val="12"/>
        <rFont val="方正黑体_GBK"/>
        <charset val="134"/>
      </rPr>
      <t>万元；</t>
    </r>
    <r>
      <rPr>
        <sz val="12"/>
        <rFont val="方正黑体_GBK"/>
        <charset val="134"/>
      </rPr>
      <t>1.</t>
    </r>
    <r>
      <rPr>
        <sz val="12"/>
        <rFont val="方正黑体_GBK"/>
        <charset val="134"/>
      </rPr>
      <t>堆粪场</t>
    </r>
    <r>
      <rPr>
        <sz val="12"/>
        <rFont val="方正黑体_GBK"/>
        <charset val="134"/>
      </rPr>
      <t>1</t>
    </r>
    <r>
      <rPr>
        <sz val="12"/>
        <rFont val="方正黑体_GBK"/>
        <charset val="134"/>
      </rPr>
      <t>个，面积</t>
    </r>
    <r>
      <rPr>
        <sz val="12"/>
        <rFont val="方正黑体_GBK"/>
        <charset val="134"/>
      </rPr>
      <t>1000</t>
    </r>
    <r>
      <rPr>
        <sz val="12"/>
        <rFont val="方正黑体_GBK"/>
        <charset val="134"/>
      </rPr>
      <t>平方米，每平方</t>
    </r>
    <r>
      <rPr>
        <sz val="12"/>
        <rFont val="方正黑体_GBK"/>
        <charset val="134"/>
      </rPr>
      <t>200</t>
    </r>
    <r>
      <rPr>
        <sz val="12"/>
        <rFont val="方正黑体_GBK"/>
        <charset val="134"/>
      </rPr>
      <t>元，需</t>
    </r>
    <r>
      <rPr>
        <sz val="12"/>
        <rFont val="方正黑体_GBK"/>
        <charset val="134"/>
      </rPr>
      <t>20</t>
    </r>
    <r>
      <rPr>
        <sz val="12"/>
        <rFont val="方正黑体_GBK"/>
        <charset val="134"/>
      </rPr>
      <t>万元</t>
    </r>
    <r>
      <rPr>
        <sz val="12"/>
        <rFont val="方正黑体_GBK"/>
        <charset val="134"/>
      </rPr>
      <t xml:space="preserve"> </t>
    </r>
    <r>
      <rPr>
        <sz val="12"/>
        <rFont val="方正黑体_GBK"/>
        <charset val="134"/>
      </rPr>
      <t>；</t>
    </r>
    <r>
      <rPr>
        <sz val="12"/>
        <rFont val="方正黑体_GBK"/>
        <charset val="134"/>
      </rPr>
      <t xml:space="preserve">
8.</t>
    </r>
    <r>
      <rPr>
        <sz val="12"/>
        <rFont val="方正黑体_GBK"/>
        <charset val="134"/>
      </rPr>
      <t>新建肉羊装卸台</t>
    </r>
    <r>
      <rPr>
        <sz val="12"/>
        <rFont val="方正黑体_GBK"/>
        <charset val="134"/>
      </rPr>
      <t>1</t>
    </r>
    <r>
      <rPr>
        <sz val="12"/>
        <rFont val="方正黑体_GBK"/>
        <charset val="134"/>
      </rPr>
      <t>座（长</t>
    </r>
    <r>
      <rPr>
        <sz val="12"/>
        <rFont val="方正黑体_GBK"/>
        <charset val="134"/>
      </rPr>
      <t>6.7</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米）需</t>
    </r>
    <r>
      <rPr>
        <sz val="12"/>
        <rFont val="方正黑体_GBK"/>
        <charset val="134"/>
      </rPr>
      <t>1</t>
    </r>
    <r>
      <rPr>
        <sz val="12"/>
        <rFont val="方正黑体_GBK"/>
        <charset val="134"/>
      </rPr>
      <t>万元；；</t>
    </r>
    <r>
      <rPr>
        <sz val="12"/>
        <rFont val="方正黑体_GBK"/>
        <charset val="134"/>
      </rPr>
      <t xml:space="preserve">
9.</t>
    </r>
    <r>
      <rPr>
        <sz val="12"/>
        <rFont val="方正黑体_GBK"/>
        <charset val="134"/>
      </rPr>
      <t>出口大门</t>
    </r>
    <r>
      <rPr>
        <sz val="12"/>
        <rFont val="方正黑体_GBK"/>
        <charset val="134"/>
      </rPr>
      <t>20</t>
    </r>
    <r>
      <rPr>
        <sz val="12"/>
        <rFont val="方正黑体_GBK"/>
        <charset val="134"/>
      </rPr>
      <t>平方米，每平方米</t>
    </r>
    <r>
      <rPr>
        <sz val="12"/>
        <rFont val="方正黑体_GBK"/>
        <charset val="134"/>
      </rPr>
      <t>500</t>
    </r>
    <r>
      <rPr>
        <sz val="12"/>
        <rFont val="方正黑体_GBK"/>
        <charset val="134"/>
      </rPr>
      <t>元，合计</t>
    </r>
    <r>
      <rPr>
        <sz val="12"/>
        <rFont val="方正黑体_GBK"/>
        <charset val="134"/>
      </rPr>
      <t>1</t>
    </r>
    <r>
      <rPr>
        <sz val="12"/>
        <rFont val="方正黑体_GBK"/>
        <charset val="134"/>
      </rPr>
      <t>万元；</t>
    </r>
    <r>
      <rPr>
        <sz val="12"/>
        <rFont val="方正黑体_GBK"/>
        <charset val="134"/>
      </rPr>
      <t xml:space="preserve"> 
10.</t>
    </r>
    <r>
      <rPr>
        <sz val="12"/>
        <rFont val="方正黑体_GBK"/>
        <charset val="134"/>
      </rPr>
      <t>进口大门</t>
    </r>
    <r>
      <rPr>
        <sz val="12"/>
        <rFont val="方正黑体_GBK"/>
        <charset val="134"/>
      </rPr>
      <t>20</t>
    </r>
    <r>
      <rPr>
        <sz val="12"/>
        <rFont val="方正黑体_GBK"/>
        <charset val="134"/>
      </rPr>
      <t>平方米，每平方米</t>
    </r>
    <r>
      <rPr>
        <sz val="12"/>
        <rFont val="方正黑体_GBK"/>
        <charset val="134"/>
      </rPr>
      <t>500</t>
    </r>
    <r>
      <rPr>
        <sz val="12"/>
        <rFont val="方正黑体_GBK"/>
        <charset val="134"/>
      </rPr>
      <t>元，合计</t>
    </r>
    <r>
      <rPr>
        <sz val="12"/>
        <rFont val="方正黑体_GBK"/>
        <charset val="134"/>
      </rPr>
      <t>1</t>
    </r>
    <r>
      <rPr>
        <sz val="12"/>
        <rFont val="方正黑体_GBK"/>
        <charset val="134"/>
      </rPr>
      <t>万元；</t>
    </r>
    <r>
      <rPr>
        <sz val="12"/>
        <rFont val="方正黑体_GBK"/>
        <charset val="134"/>
      </rPr>
      <t xml:space="preserve">
11.</t>
    </r>
    <r>
      <rPr>
        <sz val="12"/>
        <rFont val="方正黑体_GBK"/>
        <charset val="134"/>
      </rPr>
      <t>修建围栏</t>
    </r>
    <r>
      <rPr>
        <sz val="12"/>
        <rFont val="方正黑体_GBK"/>
        <charset val="134"/>
      </rPr>
      <t>2.2</t>
    </r>
    <r>
      <rPr>
        <sz val="12"/>
        <rFont val="方正黑体_GBK"/>
        <charset val="134"/>
      </rPr>
      <t>公里，每米补助</t>
    </r>
    <r>
      <rPr>
        <sz val="12"/>
        <rFont val="方正黑体_GBK"/>
        <charset val="134"/>
      </rPr>
      <t>200</t>
    </r>
    <r>
      <rPr>
        <sz val="12"/>
        <rFont val="方正黑体_GBK"/>
        <charset val="134"/>
      </rPr>
      <t>元，共计需要资金</t>
    </r>
    <r>
      <rPr>
        <sz val="12"/>
        <rFont val="方正黑体_GBK"/>
        <charset val="134"/>
      </rPr>
      <t>44</t>
    </r>
    <r>
      <rPr>
        <sz val="12"/>
        <rFont val="方正黑体_GBK"/>
        <charset val="134"/>
      </rPr>
      <t>万元；</t>
    </r>
    <r>
      <rPr>
        <sz val="12"/>
        <rFont val="方正黑体_GBK"/>
        <charset val="134"/>
      </rPr>
      <t xml:space="preserve">
12.</t>
    </r>
    <r>
      <rPr>
        <sz val="12"/>
        <rFont val="方正黑体_GBK"/>
        <charset val="134"/>
      </rPr>
      <t>青贮窖新建</t>
    </r>
    <r>
      <rPr>
        <sz val="12"/>
        <rFont val="方正黑体_GBK"/>
        <charset val="134"/>
      </rPr>
      <t>150</t>
    </r>
    <r>
      <rPr>
        <sz val="12"/>
        <rFont val="方正黑体_GBK"/>
        <charset val="134"/>
      </rPr>
      <t>立方米青贮窖</t>
    </r>
    <r>
      <rPr>
        <sz val="12"/>
        <rFont val="方正黑体_GBK"/>
        <charset val="134"/>
      </rPr>
      <t>10</t>
    </r>
    <r>
      <rPr>
        <sz val="12"/>
        <rFont val="方正黑体_GBK"/>
        <charset val="134"/>
      </rPr>
      <t>座，每座</t>
    </r>
    <r>
      <rPr>
        <sz val="12"/>
        <rFont val="方正黑体_GBK"/>
        <charset val="134"/>
      </rPr>
      <t>5</t>
    </r>
    <r>
      <rPr>
        <sz val="12"/>
        <rFont val="方正黑体_GBK"/>
        <charset val="134"/>
      </rPr>
      <t>万元，共计</t>
    </r>
    <r>
      <rPr>
        <sz val="12"/>
        <rFont val="方正黑体_GBK"/>
        <charset val="134"/>
      </rPr>
      <t>50</t>
    </r>
    <r>
      <rPr>
        <sz val="12"/>
        <rFont val="方正黑体_GBK"/>
        <charset val="134"/>
      </rPr>
      <t>万元，</t>
    </r>
    <r>
      <rPr>
        <sz val="12"/>
        <rFont val="方正黑体_GBK"/>
        <charset val="134"/>
      </rPr>
      <t xml:space="preserve">
13</t>
    </r>
    <r>
      <rPr>
        <sz val="12"/>
        <rFont val="方正黑体_GBK"/>
        <charset val="134"/>
      </rPr>
      <t>、养殖小区内铺设</t>
    </r>
    <r>
      <rPr>
        <sz val="12"/>
        <rFont val="方正黑体_GBK"/>
        <charset val="134"/>
      </rPr>
      <t>5.5</t>
    </r>
    <r>
      <rPr>
        <sz val="12"/>
        <rFont val="方正黑体_GBK"/>
        <charset val="134"/>
      </rPr>
      <t>公里沙石料路（压实后</t>
    </r>
    <r>
      <rPr>
        <sz val="12"/>
        <rFont val="方正黑体_GBK"/>
        <charset val="134"/>
      </rPr>
      <t>30</t>
    </r>
    <r>
      <rPr>
        <sz val="12"/>
        <rFont val="方正黑体_GBK"/>
        <charset val="134"/>
      </rPr>
      <t>公分以上），每公里</t>
    </r>
    <r>
      <rPr>
        <sz val="12"/>
        <rFont val="方正黑体_GBK"/>
        <charset val="134"/>
      </rPr>
      <t>12</t>
    </r>
    <r>
      <rPr>
        <sz val="12"/>
        <rFont val="方正黑体_GBK"/>
        <charset val="134"/>
      </rPr>
      <t>万，需要资金</t>
    </r>
    <r>
      <rPr>
        <sz val="12"/>
        <rFont val="方正黑体_GBK"/>
        <charset val="134"/>
      </rPr>
      <t>66</t>
    </r>
    <r>
      <rPr>
        <sz val="12"/>
        <rFont val="方正黑体_GBK"/>
        <charset val="134"/>
      </rPr>
      <t>万元。</t>
    </r>
    <r>
      <rPr>
        <sz val="12"/>
        <rFont val="方正黑体_GBK"/>
        <charset val="134"/>
      </rPr>
      <t xml:space="preserve">
14</t>
    </r>
    <r>
      <rPr>
        <sz val="12"/>
        <rFont val="方正黑体_GBK"/>
        <charset val="134"/>
      </rPr>
      <t>、饲草料堆放棚</t>
    </r>
    <r>
      <rPr>
        <sz val="12"/>
        <rFont val="方正黑体_GBK"/>
        <charset val="134"/>
      </rPr>
      <t>1</t>
    </r>
    <r>
      <rPr>
        <sz val="12"/>
        <rFont val="方正黑体_GBK"/>
        <charset val="134"/>
      </rPr>
      <t>个，每座</t>
    </r>
    <r>
      <rPr>
        <sz val="12"/>
        <rFont val="方正黑体_GBK"/>
        <charset val="134"/>
      </rPr>
      <t>600</t>
    </r>
    <r>
      <rPr>
        <sz val="12"/>
        <rFont val="方正黑体_GBK"/>
        <charset val="134"/>
      </rPr>
      <t>㎡，每平方米</t>
    </r>
    <r>
      <rPr>
        <sz val="12"/>
        <rFont val="方正黑体_GBK"/>
        <charset val="134"/>
      </rPr>
      <t>563</t>
    </r>
    <r>
      <rPr>
        <sz val="12"/>
        <rFont val="方正黑体_GBK"/>
        <charset val="134"/>
      </rPr>
      <t>元，需要</t>
    </r>
    <r>
      <rPr>
        <sz val="12"/>
        <rFont val="方正黑体_GBK"/>
        <charset val="134"/>
      </rPr>
      <t>33.78</t>
    </r>
    <r>
      <rPr>
        <sz val="12"/>
        <rFont val="方正黑体_GBK"/>
        <charset val="134"/>
      </rPr>
      <t>万元。</t>
    </r>
    <r>
      <rPr>
        <sz val="12"/>
        <rFont val="方正黑体_GBK"/>
        <charset val="134"/>
      </rPr>
      <t xml:space="preserve">
15.</t>
    </r>
    <r>
      <rPr>
        <sz val="12"/>
        <rFont val="方正黑体_GBK"/>
        <charset val="134"/>
      </rPr>
      <t>消毒池，长</t>
    </r>
    <r>
      <rPr>
        <sz val="12"/>
        <rFont val="方正黑体_GBK"/>
        <charset val="134"/>
      </rPr>
      <t>6.7</t>
    </r>
    <r>
      <rPr>
        <sz val="12"/>
        <rFont val="方正黑体_GBK"/>
        <charset val="134"/>
      </rPr>
      <t>米、宽</t>
    </r>
    <r>
      <rPr>
        <sz val="12"/>
        <rFont val="方正黑体_GBK"/>
        <charset val="134"/>
      </rPr>
      <t>4</t>
    </r>
    <r>
      <rPr>
        <sz val="12"/>
        <rFont val="方正黑体_GBK"/>
        <charset val="134"/>
      </rPr>
      <t>米、深</t>
    </r>
    <r>
      <rPr>
        <sz val="12"/>
        <rFont val="方正黑体_GBK"/>
        <charset val="134"/>
      </rPr>
      <t>0.2</t>
    </r>
    <r>
      <rPr>
        <sz val="12"/>
        <rFont val="方正黑体_GBK"/>
        <charset val="134"/>
      </rPr>
      <t>米，需要</t>
    </r>
    <r>
      <rPr>
        <sz val="12"/>
        <rFont val="方正黑体_GBK"/>
        <charset val="134"/>
      </rPr>
      <t>1</t>
    </r>
    <r>
      <rPr>
        <sz val="12"/>
        <rFont val="方正黑体_GBK"/>
        <charset val="134"/>
      </rPr>
      <t>万元</t>
    </r>
    <r>
      <rPr>
        <sz val="12"/>
        <rFont val="方正黑体_GBK"/>
        <charset val="134"/>
      </rPr>
      <t xml:space="preserve">                                                                        </t>
    </r>
    <r>
      <rPr>
        <sz val="12"/>
        <rFont val="方正黑体_GBK"/>
        <charset val="134"/>
      </rPr>
      <t>项目建成后，资产归村委会所有，为</t>
    </r>
    <r>
      <rPr>
        <sz val="12"/>
        <rFont val="方正黑体_GBK"/>
        <charset val="134"/>
      </rPr>
      <t>15</t>
    </r>
    <r>
      <rPr>
        <sz val="12"/>
        <rFont val="方正黑体_GBK"/>
        <charset val="134"/>
      </rPr>
      <t>户贫困户完善标准化养殖小区，带动</t>
    </r>
    <r>
      <rPr>
        <sz val="12"/>
        <rFont val="方正黑体_GBK"/>
        <charset val="134"/>
      </rPr>
      <t>15</t>
    </r>
    <r>
      <rPr>
        <sz val="12"/>
        <rFont val="方正黑体_GBK"/>
        <charset val="134"/>
      </rPr>
      <t>户建档立卡贫困户发展畜牧产业，同时鼓励周边农户发展标准化养殖产业，户均增收</t>
    </r>
    <r>
      <rPr>
        <sz val="12"/>
        <rFont val="方正黑体_GBK"/>
        <charset val="134"/>
      </rPr>
      <t>500</t>
    </r>
    <r>
      <rPr>
        <sz val="12"/>
        <rFont val="方正黑体_GBK"/>
        <charset val="134"/>
      </rPr>
      <t>元左右。</t>
    </r>
  </si>
  <si>
    <t>英吾斯塘乡阿瓦提村、铁热格勒克库勒村、科台买艾日科村、吐排吾斯塘村、塔格艾日克村、英吾斯塘村</t>
  </si>
  <si>
    <r>
      <rPr>
        <sz val="12"/>
        <rFont val="方正黑体_GBK"/>
        <charset val="134"/>
      </rPr>
      <t>为巩固产业发展，规划配套标准化养殖小区公共设施：</t>
    </r>
    <r>
      <rPr>
        <sz val="12"/>
        <rFont val="方正黑体_GBK"/>
        <charset val="134"/>
      </rPr>
      <t xml:space="preserve">
1.</t>
    </r>
    <r>
      <rPr>
        <sz val="12"/>
        <rFont val="方正黑体_GBK"/>
        <charset val="134"/>
      </rPr>
      <t>为科台买艾日科村养殖小区内铺设用水主管道（直径</t>
    </r>
    <r>
      <rPr>
        <sz val="12"/>
        <rFont val="方正黑体_GBK"/>
        <charset val="134"/>
      </rPr>
      <t>7.5</t>
    </r>
    <r>
      <rPr>
        <sz val="12"/>
        <rFont val="方正黑体_GBK"/>
        <charset val="134"/>
      </rPr>
      <t>公分）水管，共</t>
    </r>
    <r>
      <rPr>
        <sz val="12"/>
        <rFont val="方正黑体_GBK"/>
        <charset val="134"/>
      </rPr>
      <t>1.5</t>
    </r>
    <r>
      <rPr>
        <sz val="12"/>
        <rFont val="方正黑体_GBK"/>
        <charset val="134"/>
      </rPr>
      <t>公里。每公里</t>
    </r>
    <r>
      <rPr>
        <sz val="12"/>
        <rFont val="方正黑体_GBK"/>
        <charset val="134"/>
      </rPr>
      <t>3.5</t>
    </r>
    <r>
      <rPr>
        <sz val="12"/>
        <rFont val="方正黑体_GBK"/>
        <charset val="134"/>
      </rPr>
      <t>万元，需资金</t>
    </r>
    <r>
      <rPr>
        <sz val="12"/>
        <rFont val="方正黑体_GBK"/>
        <charset val="134"/>
      </rPr>
      <t>5.25</t>
    </r>
    <r>
      <rPr>
        <sz val="12"/>
        <rFont val="方正黑体_GBK"/>
        <charset val="134"/>
      </rPr>
      <t>万元。</t>
    </r>
    <r>
      <rPr>
        <sz val="12"/>
        <rFont val="方正黑体_GBK"/>
        <charset val="134"/>
      </rPr>
      <t xml:space="preserve">
2.</t>
    </r>
    <r>
      <rPr>
        <sz val="12"/>
        <rFont val="方正黑体_GBK"/>
        <charset val="134"/>
      </rPr>
      <t>为吐排吾斯塘村养殖小区内铺设用水主管道（直径</t>
    </r>
    <r>
      <rPr>
        <sz val="12"/>
        <rFont val="方正黑体_GBK"/>
        <charset val="134"/>
      </rPr>
      <t>7.5</t>
    </r>
    <r>
      <rPr>
        <sz val="12"/>
        <rFont val="方正黑体_GBK"/>
        <charset val="134"/>
      </rPr>
      <t>公分）水管，共</t>
    </r>
    <r>
      <rPr>
        <sz val="12"/>
        <rFont val="方正黑体_GBK"/>
        <charset val="134"/>
      </rPr>
      <t>3.5</t>
    </r>
    <r>
      <rPr>
        <sz val="12"/>
        <rFont val="方正黑体_GBK"/>
        <charset val="134"/>
      </rPr>
      <t>公里。每公里</t>
    </r>
    <r>
      <rPr>
        <sz val="12"/>
        <rFont val="方正黑体_GBK"/>
        <charset val="134"/>
      </rPr>
      <t>3.5</t>
    </r>
    <r>
      <rPr>
        <sz val="12"/>
        <rFont val="方正黑体_GBK"/>
        <charset val="134"/>
      </rPr>
      <t>万元，需资金</t>
    </r>
    <r>
      <rPr>
        <sz val="12"/>
        <rFont val="方正黑体_GBK"/>
        <charset val="134"/>
      </rPr>
      <t>12.25</t>
    </r>
    <r>
      <rPr>
        <sz val="12"/>
        <rFont val="方正黑体_GBK"/>
        <charset val="134"/>
      </rPr>
      <t>万元</t>
    </r>
    <r>
      <rPr>
        <sz val="12"/>
        <rFont val="方正黑体_GBK"/>
        <charset val="134"/>
      </rPr>
      <t xml:space="preserve">
3.</t>
    </r>
    <r>
      <rPr>
        <sz val="12"/>
        <rFont val="方正黑体_GBK"/>
        <charset val="134"/>
      </rPr>
      <t>为塔格艾日克村养殖小区内铺设用水主管道（直径</t>
    </r>
    <r>
      <rPr>
        <sz val="12"/>
        <rFont val="方正黑体_GBK"/>
        <charset val="134"/>
      </rPr>
      <t>7.5</t>
    </r>
    <r>
      <rPr>
        <sz val="12"/>
        <rFont val="方正黑体_GBK"/>
        <charset val="134"/>
      </rPr>
      <t>公分）水管，共</t>
    </r>
    <r>
      <rPr>
        <sz val="12"/>
        <rFont val="方正黑体_GBK"/>
        <charset val="134"/>
      </rPr>
      <t>3.5</t>
    </r>
    <r>
      <rPr>
        <sz val="12"/>
        <rFont val="方正黑体_GBK"/>
        <charset val="134"/>
      </rPr>
      <t>公里。每公里</t>
    </r>
    <r>
      <rPr>
        <sz val="12"/>
        <rFont val="方正黑体_GBK"/>
        <charset val="134"/>
      </rPr>
      <t>3.5</t>
    </r>
    <r>
      <rPr>
        <sz val="12"/>
        <rFont val="方正黑体_GBK"/>
        <charset val="134"/>
      </rPr>
      <t>万元，需资金</t>
    </r>
    <r>
      <rPr>
        <sz val="12"/>
        <rFont val="方正黑体_GBK"/>
        <charset val="134"/>
      </rPr>
      <t>12.25</t>
    </r>
    <r>
      <rPr>
        <sz val="12"/>
        <rFont val="方正黑体_GBK"/>
        <charset val="134"/>
      </rPr>
      <t>万元</t>
    </r>
    <r>
      <rPr>
        <sz val="12"/>
        <rFont val="方正黑体_GBK"/>
        <charset val="134"/>
      </rPr>
      <t xml:space="preserve">
4.</t>
    </r>
    <r>
      <rPr>
        <sz val="12"/>
        <rFont val="方正黑体_GBK"/>
        <charset val="134"/>
      </rPr>
      <t>为英吾斯塘村养殖小区内铺设用水主管道（直径</t>
    </r>
    <r>
      <rPr>
        <sz val="12"/>
        <rFont val="方正黑体_GBK"/>
        <charset val="134"/>
      </rPr>
      <t>7.5</t>
    </r>
    <r>
      <rPr>
        <sz val="12"/>
        <rFont val="方正黑体_GBK"/>
        <charset val="134"/>
      </rPr>
      <t>公分）水管，共</t>
    </r>
    <r>
      <rPr>
        <sz val="12"/>
        <rFont val="方正黑体_GBK"/>
        <charset val="134"/>
      </rPr>
      <t>4</t>
    </r>
    <r>
      <rPr>
        <sz val="12"/>
        <rFont val="方正黑体_GBK"/>
        <charset val="134"/>
      </rPr>
      <t>公里。每公里</t>
    </r>
    <r>
      <rPr>
        <sz val="12"/>
        <rFont val="方正黑体_GBK"/>
        <charset val="134"/>
      </rPr>
      <t>3.5</t>
    </r>
    <r>
      <rPr>
        <sz val="12"/>
        <rFont val="方正黑体_GBK"/>
        <charset val="134"/>
      </rPr>
      <t>万元，需资金</t>
    </r>
    <r>
      <rPr>
        <sz val="12"/>
        <rFont val="方正黑体_GBK"/>
        <charset val="134"/>
      </rPr>
      <t>14</t>
    </r>
    <r>
      <rPr>
        <sz val="12"/>
        <rFont val="方正黑体_GBK"/>
        <charset val="134"/>
      </rPr>
      <t>万元。</t>
    </r>
    <r>
      <rPr>
        <sz val="12"/>
        <rFont val="方正黑体_GBK"/>
        <charset val="134"/>
      </rPr>
      <t xml:space="preserve">
5.</t>
    </r>
    <r>
      <rPr>
        <sz val="12"/>
        <rFont val="方正黑体_GBK"/>
        <charset val="134"/>
      </rPr>
      <t>阿瓦提村、铁热格勒克库勒村养殖小区内铺设用水主管道（直径</t>
    </r>
    <r>
      <rPr>
        <sz val="12"/>
        <rFont val="方正黑体_GBK"/>
        <charset val="134"/>
      </rPr>
      <t>7.5</t>
    </r>
    <r>
      <rPr>
        <sz val="12"/>
        <rFont val="方正黑体_GBK"/>
        <charset val="134"/>
      </rPr>
      <t>公分）水管，共</t>
    </r>
    <r>
      <rPr>
        <sz val="12"/>
        <rFont val="方正黑体_GBK"/>
        <charset val="134"/>
      </rPr>
      <t>1.5</t>
    </r>
    <r>
      <rPr>
        <sz val="12"/>
        <rFont val="方正黑体_GBK"/>
        <charset val="134"/>
      </rPr>
      <t>公里。每公里</t>
    </r>
    <r>
      <rPr>
        <sz val="12"/>
        <rFont val="方正黑体_GBK"/>
        <charset val="134"/>
      </rPr>
      <t>3.5</t>
    </r>
    <r>
      <rPr>
        <sz val="12"/>
        <rFont val="方正黑体_GBK"/>
        <charset val="134"/>
      </rPr>
      <t>万元，需资金</t>
    </r>
    <r>
      <rPr>
        <sz val="12"/>
        <rFont val="方正黑体_GBK"/>
        <charset val="134"/>
      </rPr>
      <t>5.25</t>
    </r>
    <r>
      <rPr>
        <sz val="12"/>
        <rFont val="方正黑体_GBK"/>
        <charset val="134"/>
      </rPr>
      <t>万元，共需</t>
    </r>
    <r>
      <rPr>
        <sz val="12"/>
        <rFont val="方正黑体_GBK"/>
        <charset val="134"/>
      </rPr>
      <t>49</t>
    </r>
    <r>
      <rPr>
        <sz val="12"/>
        <rFont val="方正黑体_GBK"/>
        <charset val="134"/>
      </rPr>
      <t>万元。</t>
    </r>
  </si>
  <si>
    <t>英吾斯塘乡科塔格艾日克村</t>
  </si>
  <si>
    <r>
      <rPr>
        <sz val="12"/>
        <rFont val="方正黑体_GBK"/>
        <charset val="134"/>
      </rPr>
      <t>英吾斯塘乡塔格艾日克村养殖小区配套机械设备。</t>
    </r>
    <r>
      <rPr>
        <sz val="12"/>
        <rFont val="方正黑体_GBK"/>
        <charset val="134"/>
      </rPr>
      <t xml:space="preserve">
1</t>
    </r>
    <r>
      <rPr>
        <sz val="12"/>
        <rFont val="方正黑体_GBK"/>
        <charset val="134"/>
      </rPr>
      <t>、</t>
    </r>
    <r>
      <rPr>
        <sz val="12"/>
        <rFont val="方正黑体_GBK"/>
        <charset val="134"/>
      </rPr>
      <t>9TMR</t>
    </r>
    <r>
      <rPr>
        <sz val="12"/>
        <rFont val="方正黑体_GBK"/>
        <charset val="134"/>
      </rPr>
      <t>搅拌机一台</t>
    </r>
    <r>
      <rPr>
        <sz val="12"/>
        <rFont val="方正黑体_GBK"/>
        <charset val="134"/>
      </rPr>
      <t>&lt;</t>
    </r>
    <r>
      <rPr>
        <sz val="12"/>
        <rFont val="方正黑体_GBK"/>
        <charset val="134"/>
      </rPr>
      <t>参数：搅拌仓容积≧</t>
    </r>
    <r>
      <rPr>
        <sz val="12"/>
        <rFont val="方正黑体_GBK"/>
        <charset val="134"/>
      </rPr>
      <t>12</t>
    </r>
    <r>
      <rPr>
        <sz val="12"/>
        <rFont val="方正黑体_GBK"/>
        <charset val="134"/>
      </rPr>
      <t>立方米，配套动力（电动）≧</t>
    </r>
    <r>
      <rPr>
        <sz val="12"/>
        <rFont val="方正黑体_GBK"/>
        <charset val="134"/>
      </rPr>
      <t>22KW</t>
    </r>
    <r>
      <rPr>
        <sz val="12"/>
        <rFont val="方正黑体_GBK"/>
        <charset val="134"/>
      </rPr>
      <t>，搅龙转速：</t>
    </r>
    <r>
      <rPr>
        <sz val="12"/>
        <rFont val="方正黑体_GBK"/>
        <charset val="134"/>
      </rPr>
      <t>18r/min</t>
    </r>
    <r>
      <rPr>
        <sz val="12"/>
        <rFont val="方正黑体_GBK"/>
        <charset val="134"/>
      </rPr>
      <t>，结构形式：卧式，配套输送带</t>
    </r>
    <r>
      <rPr>
        <sz val="12"/>
        <rFont val="方正黑体_GBK"/>
        <charset val="134"/>
      </rPr>
      <t>&gt;</t>
    </r>
    <r>
      <rPr>
        <sz val="12"/>
        <rFont val="方正黑体_GBK"/>
        <charset val="134"/>
      </rPr>
      <t>，每台</t>
    </r>
    <r>
      <rPr>
        <sz val="12"/>
        <rFont val="方正黑体_GBK"/>
        <charset val="134"/>
      </rPr>
      <t>17</t>
    </r>
    <r>
      <rPr>
        <sz val="12"/>
        <rFont val="方正黑体_GBK"/>
        <charset val="134"/>
      </rPr>
      <t>万元；</t>
    </r>
    <r>
      <rPr>
        <sz val="12"/>
        <rFont val="方正黑体_GBK"/>
        <charset val="134"/>
      </rPr>
      <t xml:space="preserve">
2</t>
    </r>
    <r>
      <rPr>
        <sz val="12"/>
        <rFont val="方正黑体_GBK"/>
        <charset val="134"/>
      </rPr>
      <t>、</t>
    </r>
    <r>
      <rPr>
        <sz val="12"/>
        <rFont val="方正黑体_GBK"/>
        <charset val="134"/>
      </rPr>
      <t>30</t>
    </r>
    <r>
      <rPr>
        <sz val="12"/>
        <rFont val="方正黑体_GBK"/>
        <charset val="134"/>
      </rPr>
      <t>农用铲车一辆，配抓头</t>
    </r>
    <r>
      <rPr>
        <sz val="12"/>
        <rFont val="方正黑体_GBK"/>
        <charset val="134"/>
      </rPr>
      <t>&lt;</t>
    </r>
    <r>
      <rPr>
        <sz val="12"/>
        <rFont val="方正黑体_GBK"/>
        <charset val="134"/>
      </rPr>
      <t>参数：动力（柴油机）：≧</t>
    </r>
    <r>
      <rPr>
        <sz val="12"/>
        <rFont val="方正黑体_GBK"/>
        <charset val="134"/>
      </rPr>
      <t>70KW</t>
    </r>
    <r>
      <rPr>
        <sz val="12"/>
        <rFont val="方正黑体_GBK"/>
        <charset val="134"/>
      </rPr>
      <t>，额定载重量：</t>
    </r>
    <r>
      <rPr>
        <sz val="12"/>
        <rFont val="方正黑体_GBK"/>
        <charset val="134"/>
      </rPr>
      <t>2000KG</t>
    </r>
    <r>
      <rPr>
        <sz val="12"/>
        <rFont val="方正黑体_GBK"/>
        <charset val="134"/>
      </rPr>
      <t>，卸载高度≧</t>
    </r>
    <r>
      <rPr>
        <sz val="12"/>
        <rFont val="方正黑体_GBK"/>
        <charset val="134"/>
      </rPr>
      <t>3.5M&gt;</t>
    </r>
    <r>
      <rPr>
        <sz val="12"/>
        <rFont val="方正黑体_GBK"/>
        <charset val="134"/>
      </rPr>
      <t>每辆</t>
    </r>
    <r>
      <rPr>
        <sz val="12"/>
        <rFont val="方正黑体_GBK"/>
        <charset val="134"/>
      </rPr>
      <t>24</t>
    </r>
    <r>
      <rPr>
        <sz val="12"/>
        <rFont val="方正黑体_GBK"/>
        <charset val="134"/>
      </rPr>
      <t>万元；</t>
    </r>
    <r>
      <rPr>
        <sz val="12"/>
        <rFont val="方正黑体_GBK"/>
        <charset val="134"/>
      </rPr>
      <t xml:space="preserve">
3</t>
    </r>
    <r>
      <rPr>
        <sz val="12"/>
        <rFont val="方正黑体_GBK"/>
        <charset val="134"/>
      </rPr>
      <t>、</t>
    </r>
    <r>
      <rPr>
        <sz val="12"/>
        <rFont val="方正黑体_GBK"/>
        <charset val="134"/>
      </rPr>
      <t>50</t>
    </r>
    <r>
      <rPr>
        <sz val="12"/>
        <rFont val="方正黑体_GBK"/>
        <charset val="134"/>
      </rPr>
      <t>吨地磅一座，每座</t>
    </r>
    <r>
      <rPr>
        <sz val="12"/>
        <rFont val="方正黑体_GBK"/>
        <charset val="134"/>
      </rPr>
      <t>6</t>
    </r>
    <r>
      <rPr>
        <sz val="12"/>
        <rFont val="方正黑体_GBK"/>
        <charset val="134"/>
      </rPr>
      <t>万元；</t>
    </r>
    <r>
      <rPr>
        <sz val="12"/>
        <rFont val="方正黑体_GBK"/>
        <charset val="134"/>
      </rPr>
      <t xml:space="preserve">
4</t>
    </r>
    <r>
      <rPr>
        <sz val="12"/>
        <rFont val="方正黑体_GBK"/>
        <charset val="134"/>
      </rPr>
      <t>、</t>
    </r>
    <r>
      <rPr>
        <sz val="12"/>
        <rFont val="方正黑体_GBK"/>
        <charset val="134"/>
      </rPr>
      <t>30</t>
    </r>
    <r>
      <rPr>
        <sz val="12"/>
        <rFont val="方正黑体_GBK"/>
        <charset val="134"/>
      </rPr>
      <t>千瓦青贮铡草机一台</t>
    </r>
    <r>
      <rPr>
        <sz val="12"/>
        <rFont val="方正黑体_GBK"/>
        <charset val="134"/>
      </rPr>
      <t>&lt;</t>
    </r>
    <r>
      <rPr>
        <sz val="12"/>
        <rFont val="方正黑体_GBK"/>
        <charset val="134"/>
      </rPr>
      <t>参数：生产率：≧</t>
    </r>
    <r>
      <rPr>
        <sz val="12"/>
        <rFont val="方正黑体_GBK"/>
        <charset val="134"/>
      </rPr>
      <t>9000</t>
    </r>
    <r>
      <rPr>
        <sz val="12"/>
        <rFont val="方正黑体_GBK"/>
        <charset val="134"/>
      </rPr>
      <t>（</t>
    </r>
    <r>
      <rPr>
        <sz val="12"/>
        <rFont val="方正黑体_GBK"/>
        <charset val="134"/>
      </rPr>
      <t>kg/h</t>
    </r>
    <r>
      <rPr>
        <sz val="12"/>
        <rFont val="方正黑体_GBK"/>
        <charset val="134"/>
      </rPr>
      <t>），结构质量：≧</t>
    </r>
    <r>
      <rPr>
        <sz val="12"/>
        <rFont val="方正黑体_GBK"/>
        <charset val="134"/>
      </rPr>
      <t>800KG</t>
    </r>
    <r>
      <rPr>
        <sz val="12"/>
        <rFont val="方正黑体_GBK"/>
        <charset val="134"/>
      </rPr>
      <t>，配套动力≧</t>
    </r>
    <r>
      <rPr>
        <sz val="12"/>
        <rFont val="方正黑体_GBK"/>
        <charset val="134"/>
      </rPr>
      <t>15Kw</t>
    </r>
    <r>
      <rPr>
        <sz val="12"/>
        <rFont val="方正黑体_GBK"/>
        <charset val="134"/>
      </rPr>
      <t>，结构形式：盘式，主轴转速≧</t>
    </r>
    <r>
      <rPr>
        <sz val="12"/>
        <rFont val="方正黑体_GBK"/>
        <charset val="134"/>
      </rPr>
      <t>500r/min&gt;</t>
    </r>
    <r>
      <rPr>
        <sz val="12"/>
        <rFont val="方正黑体_GBK"/>
        <charset val="134"/>
      </rPr>
      <t>每台</t>
    </r>
    <r>
      <rPr>
        <sz val="12"/>
        <rFont val="方正黑体_GBK"/>
        <charset val="134"/>
      </rPr>
      <t>4.5</t>
    </r>
    <r>
      <rPr>
        <sz val="12"/>
        <rFont val="方正黑体_GBK"/>
        <charset val="134"/>
      </rPr>
      <t>万元；</t>
    </r>
    <r>
      <rPr>
        <sz val="12"/>
        <rFont val="方正黑体_GBK"/>
        <charset val="134"/>
      </rPr>
      <t xml:space="preserve">
5</t>
    </r>
    <r>
      <rPr>
        <sz val="12"/>
        <rFont val="方正黑体_GBK"/>
        <charset val="134"/>
      </rPr>
      <t>、粉碎机一台（配套动力</t>
    </r>
    <r>
      <rPr>
        <sz val="12"/>
        <rFont val="方正黑体_GBK"/>
        <charset val="134"/>
      </rPr>
      <t>≥15kw;</t>
    </r>
    <r>
      <rPr>
        <sz val="12"/>
        <rFont val="方正黑体_GBK"/>
        <charset val="134"/>
      </rPr>
      <t>主轴转率</t>
    </r>
    <r>
      <rPr>
        <sz val="12"/>
        <rFont val="方正黑体_GBK"/>
        <charset val="134"/>
      </rPr>
      <t>≥1600r/min</t>
    </r>
    <r>
      <rPr>
        <sz val="12"/>
        <rFont val="方正黑体_GBK"/>
        <charset val="134"/>
      </rPr>
      <t>；生产效率</t>
    </r>
    <r>
      <rPr>
        <sz val="12"/>
        <rFont val="方正黑体_GBK"/>
        <charset val="134"/>
      </rPr>
      <t>≥500kg/h</t>
    </r>
    <r>
      <rPr>
        <sz val="12"/>
        <rFont val="方正黑体_GBK"/>
        <charset val="134"/>
      </rPr>
      <t>）</t>
    </r>
    <r>
      <rPr>
        <sz val="12"/>
        <rFont val="方正黑体_GBK"/>
        <charset val="134"/>
      </rPr>
      <t>,每台0.8万元；
6、消毒车1辆&lt;参数：水平射程30米，泵机功率1.5Kw，喷雾流量6-18L/s，水平旋转角度±360&gt;每辆15万元；
7、无害化牲畜焚烧炉1台（处理量&gt;30kg/h），6.5万元。项目建成后，资产归村委会所有，为11户贫困户完善标准化养殖小区，带动15户建档立卡贫困户发展畜牧产业，同时鼓励周边农户发展标准化养殖产业，户均增收500元左右。</t>
    </r>
  </si>
  <si>
    <t>英吾斯塘乡科台买艾日科村</t>
  </si>
  <si>
    <r>
      <rPr>
        <sz val="12"/>
        <rFont val="方正黑体_GBK"/>
        <charset val="134"/>
      </rPr>
      <t>英吾斯塘乡科台买艾日科村养殖小区配套机械设备。</t>
    </r>
    <r>
      <rPr>
        <sz val="12"/>
        <rFont val="方正黑体_GBK"/>
        <charset val="134"/>
      </rPr>
      <t xml:space="preserve">
1</t>
    </r>
    <r>
      <rPr>
        <sz val="12"/>
        <rFont val="方正黑体_GBK"/>
        <charset val="134"/>
      </rPr>
      <t>、</t>
    </r>
    <r>
      <rPr>
        <sz val="12"/>
        <rFont val="方正黑体_GBK"/>
        <charset val="134"/>
      </rPr>
      <t>9TMR</t>
    </r>
    <r>
      <rPr>
        <sz val="12"/>
        <rFont val="方正黑体_GBK"/>
        <charset val="134"/>
      </rPr>
      <t>搅拌机一台&lt;参数：搅拌仓容积≧12立方米，配套动力（电动）≧22KW，搅龙转速：18r/min，结构形式：卧式，配套输送带&gt;，每台17万元；
2、30农用铲车一辆，配抓头&lt;参数：动力（柴油机）：≧70KW，额定载重量：2000KG，卸载高度≧3.5M&gt;每辆24万元；
3、50吨地磅一座，每座6万元；
4、30千瓦青贮铡草机一台&lt;参数：生产率：≧9000（kg/h），结构质量：≧800KG，配套动力≧15Kw，结构形式：盘式，主轴转速≧500r/min&gt;每台4.5万元；
5、粉碎机一台（配套动力≥15kw;主轴转率≥1600r/min；生产效率≥500kg/h）,每台0.8万元；
6、消毒车1辆&lt;参数：水平射程30米，泵机功率1.5Kw，喷雾流量6-18L/s，水平旋转角度±360&gt;每辆15万元；
7、无害化牲畜焚烧炉1台（处理量&gt;30kg/h），6.5万元。项目建成后，资产归村委会所有，为11户贫困户完善标准化养殖小区，带动15户建档立卡贫困户发展畜牧产业，同时鼓励周边农户发展标准化养殖产业，户均增收500元左右。</t>
    </r>
  </si>
  <si>
    <r>
      <rPr>
        <sz val="12"/>
        <rFont val="方正黑体_GBK"/>
        <charset val="134"/>
      </rPr>
      <t>为巩固产业发展，在阿瓦提村规划配套标准化养殖小区公共设施</t>
    </r>
    <r>
      <rPr>
        <sz val="12"/>
        <rFont val="方正黑体_GBK"/>
        <charset val="134"/>
      </rPr>
      <t xml:space="preserve">             
1.</t>
    </r>
    <r>
      <rPr>
        <sz val="12"/>
        <rFont val="方正黑体_GBK"/>
        <charset val="134"/>
      </rPr>
      <t>技术服务室</t>
    </r>
    <r>
      <rPr>
        <sz val="12"/>
        <rFont val="方正黑体_GBK"/>
        <charset val="134"/>
      </rPr>
      <t>85</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11.05</t>
    </r>
    <r>
      <rPr>
        <sz val="12"/>
        <rFont val="方正黑体_GBK"/>
        <charset val="134"/>
      </rPr>
      <t>万元；</t>
    </r>
    <r>
      <rPr>
        <sz val="12"/>
        <rFont val="方正黑体_GBK"/>
        <charset val="134"/>
      </rPr>
      <t xml:space="preserve">
2.</t>
    </r>
    <r>
      <rPr>
        <sz val="12"/>
        <rFont val="方正黑体_GBK"/>
        <charset val="134"/>
      </rPr>
      <t>品种改良室</t>
    </r>
    <r>
      <rPr>
        <sz val="12"/>
        <rFont val="方正黑体_GBK"/>
        <charset val="134"/>
      </rPr>
      <t>77</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10.01</t>
    </r>
    <r>
      <rPr>
        <sz val="12"/>
        <rFont val="方正黑体_GBK"/>
        <charset val="134"/>
      </rPr>
      <t>万元；</t>
    </r>
    <r>
      <rPr>
        <sz val="12"/>
        <rFont val="方正黑体_GBK"/>
        <charset val="134"/>
      </rPr>
      <t xml:space="preserve">
3.</t>
    </r>
    <r>
      <rPr>
        <sz val="12"/>
        <rFont val="方正黑体_GBK"/>
        <charset val="134"/>
      </rPr>
      <t>病羊隔离治疗区</t>
    </r>
    <r>
      <rPr>
        <sz val="12"/>
        <rFont val="方正黑体_GBK"/>
        <charset val="134"/>
      </rPr>
      <t>100</t>
    </r>
    <r>
      <rPr>
        <sz val="12"/>
        <rFont val="方正黑体_GBK"/>
        <charset val="134"/>
      </rPr>
      <t>㎡（病羊治疗室</t>
    </r>
    <r>
      <rPr>
        <sz val="12"/>
        <rFont val="方正黑体_GBK"/>
        <charset val="134"/>
      </rPr>
      <t>60</t>
    </r>
    <r>
      <rPr>
        <sz val="12"/>
        <rFont val="方正黑体_GBK"/>
        <charset val="134"/>
      </rPr>
      <t>㎡、无害化处理室</t>
    </r>
    <r>
      <rPr>
        <sz val="12"/>
        <rFont val="方正黑体_GBK"/>
        <charset val="134"/>
      </rPr>
      <t>40</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13</t>
    </r>
    <r>
      <rPr>
        <sz val="12"/>
        <rFont val="方正黑体_GBK"/>
        <charset val="134"/>
      </rPr>
      <t>万元；</t>
    </r>
    <r>
      <rPr>
        <sz val="12"/>
        <rFont val="方正黑体_GBK"/>
        <charset val="134"/>
      </rPr>
      <t xml:space="preserve">
4.</t>
    </r>
    <r>
      <rPr>
        <sz val="12"/>
        <rFont val="方正黑体_GBK"/>
        <charset val="134"/>
      </rPr>
      <t>青贮窖</t>
    </r>
    <r>
      <rPr>
        <sz val="12"/>
        <rFont val="方正黑体_GBK"/>
        <charset val="134"/>
      </rPr>
      <t>4</t>
    </r>
    <r>
      <rPr>
        <sz val="12"/>
        <rFont val="方正黑体_GBK"/>
        <charset val="134"/>
      </rPr>
      <t>座，</t>
    </r>
    <r>
      <rPr>
        <sz val="12"/>
        <rFont val="方正黑体_GBK"/>
        <charset val="134"/>
      </rPr>
      <t>150</t>
    </r>
    <r>
      <rPr>
        <sz val="12"/>
        <rFont val="方正黑体_GBK"/>
        <charset val="134"/>
      </rPr>
      <t>立方</t>
    </r>
    <r>
      <rPr>
        <sz val="12"/>
        <rFont val="方正黑体_GBK"/>
        <charset val="134"/>
      </rPr>
      <t>/</t>
    </r>
    <r>
      <rPr>
        <sz val="12"/>
        <rFont val="方正黑体_GBK"/>
        <charset val="134"/>
      </rPr>
      <t>座，</t>
    </r>
    <r>
      <rPr>
        <sz val="12"/>
        <rFont val="方正黑体_GBK"/>
        <charset val="134"/>
      </rPr>
      <t>6</t>
    </r>
    <r>
      <rPr>
        <sz val="12"/>
        <rFont val="方正黑体_GBK"/>
        <charset val="134"/>
      </rPr>
      <t>万元</t>
    </r>
    <r>
      <rPr>
        <sz val="12"/>
        <rFont val="方正黑体_GBK"/>
        <charset val="134"/>
      </rPr>
      <t>/</t>
    </r>
    <r>
      <rPr>
        <sz val="12"/>
        <rFont val="方正黑体_GBK"/>
        <charset val="134"/>
      </rPr>
      <t>座，需要</t>
    </r>
    <r>
      <rPr>
        <sz val="12"/>
        <rFont val="方正黑体_GBK"/>
        <charset val="134"/>
      </rPr>
      <t>24</t>
    </r>
    <r>
      <rPr>
        <sz val="12"/>
        <rFont val="方正黑体_GBK"/>
        <charset val="134"/>
      </rPr>
      <t>万元；</t>
    </r>
    <r>
      <rPr>
        <sz val="12"/>
        <rFont val="方正黑体_GBK"/>
        <charset val="134"/>
      </rPr>
      <t xml:space="preserve">
5.</t>
    </r>
    <r>
      <rPr>
        <sz val="12"/>
        <rFont val="方正黑体_GBK"/>
        <charset val="134"/>
      </rPr>
      <t>饲草料加工厂房</t>
    </r>
    <r>
      <rPr>
        <sz val="12"/>
        <rFont val="方正黑体_GBK"/>
        <charset val="134"/>
      </rPr>
      <t>300</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39</t>
    </r>
    <r>
      <rPr>
        <sz val="12"/>
        <rFont val="方正黑体_GBK"/>
        <charset val="134"/>
      </rPr>
      <t>万元；</t>
    </r>
    <r>
      <rPr>
        <sz val="12"/>
        <rFont val="方正黑体_GBK"/>
        <charset val="134"/>
      </rPr>
      <t xml:space="preserve">
6</t>
    </r>
    <r>
      <rPr>
        <sz val="12"/>
        <rFont val="方正黑体_GBK"/>
        <charset val="134"/>
      </rPr>
      <t>药浴池一座，</t>
    </r>
    <r>
      <rPr>
        <sz val="12"/>
        <rFont val="方正黑体_GBK"/>
        <charset val="134"/>
      </rPr>
      <t>20</t>
    </r>
    <r>
      <rPr>
        <sz val="12"/>
        <rFont val="方正黑体_GBK"/>
        <charset val="134"/>
      </rPr>
      <t>平方米，每平方米</t>
    </r>
    <r>
      <rPr>
        <sz val="12"/>
        <rFont val="方正黑体_GBK"/>
        <charset val="134"/>
      </rPr>
      <t>850</t>
    </r>
    <r>
      <rPr>
        <sz val="12"/>
        <rFont val="方正黑体_GBK"/>
        <charset val="134"/>
      </rPr>
      <t>元，需要</t>
    </r>
    <r>
      <rPr>
        <sz val="12"/>
        <rFont val="方正黑体_GBK"/>
        <charset val="134"/>
      </rPr>
      <t>3.06</t>
    </r>
    <r>
      <rPr>
        <sz val="12"/>
        <rFont val="方正黑体_GBK"/>
        <charset val="134"/>
      </rPr>
      <t>万元</t>
    </r>
    <r>
      <rPr>
        <sz val="12"/>
        <rFont val="方正黑体_GBK"/>
        <charset val="134"/>
      </rPr>
      <t xml:space="preserve">
7.</t>
    </r>
    <r>
      <rPr>
        <sz val="12"/>
        <rFont val="方正黑体_GBK"/>
        <charset val="134"/>
      </rPr>
      <t>消毒室</t>
    </r>
    <r>
      <rPr>
        <sz val="12"/>
        <rFont val="方正黑体_GBK"/>
        <charset val="134"/>
      </rPr>
      <t>54</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7.02</t>
    </r>
    <r>
      <rPr>
        <sz val="12"/>
        <rFont val="方正黑体_GBK"/>
        <charset val="134"/>
      </rPr>
      <t>万元；</t>
    </r>
    <r>
      <rPr>
        <sz val="12"/>
        <rFont val="方正黑体_GBK"/>
        <charset val="134"/>
      </rPr>
      <t>1.</t>
    </r>
    <r>
      <rPr>
        <sz val="12"/>
        <rFont val="方正黑体_GBK"/>
        <charset val="134"/>
      </rPr>
      <t>堆粪场</t>
    </r>
    <r>
      <rPr>
        <sz val="12"/>
        <rFont val="方正黑体_GBK"/>
        <charset val="134"/>
      </rPr>
      <t>1</t>
    </r>
    <r>
      <rPr>
        <sz val="12"/>
        <rFont val="方正黑体_GBK"/>
        <charset val="134"/>
      </rPr>
      <t>个，面积</t>
    </r>
    <r>
      <rPr>
        <sz val="12"/>
        <rFont val="方正黑体_GBK"/>
        <charset val="134"/>
      </rPr>
      <t>1000</t>
    </r>
    <r>
      <rPr>
        <sz val="12"/>
        <rFont val="方正黑体_GBK"/>
        <charset val="134"/>
      </rPr>
      <t>平方米，每平方</t>
    </r>
    <r>
      <rPr>
        <sz val="12"/>
        <rFont val="方正黑体_GBK"/>
        <charset val="134"/>
      </rPr>
      <t>200</t>
    </r>
    <r>
      <rPr>
        <sz val="12"/>
        <rFont val="方正黑体_GBK"/>
        <charset val="134"/>
      </rPr>
      <t>元，需</t>
    </r>
    <r>
      <rPr>
        <sz val="12"/>
        <rFont val="方正黑体_GBK"/>
        <charset val="134"/>
      </rPr>
      <t>20</t>
    </r>
    <r>
      <rPr>
        <sz val="12"/>
        <rFont val="方正黑体_GBK"/>
        <charset val="134"/>
      </rPr>
      <t>万元</t>
    </r>
    <r>
      <rPr>
        <sz val="12"/>
        <rFont val="方正黑体_GBK"/>
        <charset val="134"/>
      </rPr>
      <t xml:space="preserve"> </t>
    </r>
    <r>
      <rPr>
        <sz val="12"/>
        <rFont val="方正黑体_GBK"/>
        <charset val="134"/>
      </rPr>
      <t>；</t>
    </r>
    <r>
      <rPr>
        <sz val="12"/>
        <rFont val="方正黑体_GBK"/>
        <charset val="134"/>
      </rPr>
      <t xml:space="preserve">
8.</t>
    </r>
    <r>
      <rPr>
        <sz val="12"/>
        <rFont val="方正黑体_GBK"/>
        <charset val="134"/>
      </rPr>
      <t>新建肉羊装卸台</t>
    </r>
    <r>
      <rPr>
        <sz val="12"/>
        <rFont val="方正黑体_GBK"/>
        <charset val="134"/>
      </rPr>
      <t>1</t>
    </r>
    <r>
      <rPr>
        <sz val="12"/>
        <rFont val="方正黑体_GBK"/>
        <charset val="134"/>
      </rPr>
      <t>座（长</t>
    </r>
    <r>
      <rPr>
        <sz val="12"/>
        <rFont val="方正黑体_GBK"/>
        <charset val="134"/>
      </rPr>
      <t>6.7</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米）需</t>
    </r>
    <r>
      <rPr>
        <sz val="12"/>
        <rFont val="方正黑体_GBK"/>
        <charset val="134"/>
      </rPr>
      <t>1</t>
    </r>
    <r>
      <rPr>
        <sz val="12"/>
        <rFont val="方正黑体_GBK"/>
        <charset val="134"/>
      </rPr>
      <t>万元；；</t>
    </r>
    <r>
      <rPr>
        <sz val="12"/>
        <rFont val="方正黑体_GBK"/>
        <charset val="134"/>
      </rPr>
      <t xml:space="preserve">
9.</t>
    </r>
    <r>
      <rPr>
        <sz val="12"/>
        <rFont val="方正黑体_GBK"/>
        <charset val="134"/>
      </rPr>
      <t>出口大门</t>
    </r>
    <r>
      <rPr>
        <sz val="12"/>
        <rFont val="方正黑体_GBK"/>
        <charset val="134"/>
      </rPr>
      <t>20</t>
    </r>
    <r>
      <rPr>
        <sz val="12"/>
        <rFont val="方正黑体_GBK"/>
        <charset val="134"/>
      </rPr>
      <t>平方米，每平方米</t>
    </r>
    <r>
      <rPr>
        <sz val="12"/>
        <rFont val="方正黑体_GBK"/>
        <charset val="134"/>
      </rPr>
      <t>500</t>
    </r>
    <r>
      <rPr>
        <sz val="12"/>
        <rFont val="方正黑体_GBK"/>
        <charset val="134"/>
      </rPr>
      <t>元，合计</t>
    </r>
    <r>
      <rPr>
        <sz val="12"/>
        <rFont val="方正黑体_GBK"/>
        <charset val="134"/>
      </rPr>
      <t>1</t>
    </r>
    <r>
      <rPr>
        <sz val="12"/>
        <rFont val="方正黑体_GBK"/>
        <charset val="134"/>
      </rPr>
      <t>万元；</t>
    </r>
    <r>
      <rPr>
        <sz val="12"/>
        <rFont val="方正黑体_GBK"/>
        <charset val="134"/>
      </rPr>
      <t xml:space="preserve"> 
10.</t>
    </r>
    <r>
      <rPr>
        <sz val="12"/>
        <rFont val="方正黑体_GBK"/>
        <charset val="134"/>
      </rPr>
      <t>进口大门</t>
    </r>
    <r>
      <rPr>
        <sz val="12"/>
        <rFont val="方正黑体_GBK"/>
        <charset val="134"/>
      </rPr>
      <t>20</t>
    </r>
    <r>
      <rPr>
        <sz val="12"/>
        <rFont val="方正黑体_GBK"/>
        <charset val="134"/>
      </rPr>
      <t>平方米，每平方米</t>
    </r>
    <r>
      <rPr>
        <sz val="12"/>
        <rFont val="方正黑体_GBK"/>
        <charset val="134"/>
      </rPr>
      <t>500</t>
    </r>
    <r>
      <rPr>
        <sz val="12"/>
        <rFont val="方正黑体_GBK"/>
        <charset val="134"/>
      </rPr>
      <t>元，合计</t>
    </r>
    <r>
      <rPr>
        <sz val="12"/>
        <rFont val="方正黑体_GBK"/>
        <charset val="134"/>
      </rPr>
      <t>1</t>
    </r>
    <r>
      <rPr>
        <sz val="12"/>
        <rFont val="方正黑体_GBK"/>
        <charset val="134"/>
      </rPr>
      <t>万元；</t>
    </r>
    <r>
      <rPr>
        <sz val="12"/>
        <rFont val="方正黑体_GBK"/>
        <charset val="134"/>
      </rPr>
      <t xml:space="preserve">
11.</t>
    </r>
    <r>
      <rPr>
        <sz val="12"/>
        <rFont val="方正黑体_GBK"/>
        <charset val="134"/>
      </rPr>
      <t>修建围栏</t>
    </r>
    <r>
      <rPr>
        <sz val="12"/>
        <rFont val="方正黑体_GBK"/>
        <charset val="134"/>
      </rPr>
      <t>2.2</t>
    </r>
    <r>
      <rPr>
        <sz val="12"/>
        <rFont val="方正黑体_GBK"/>
        <charset val="134"/>
      </rPr>
      <t>公里，每米补助</t>
    </r>
    <r>
      <rPr>
        <sz val="12"/>
        <rFont val="方正黑体_GBK"/>
        <charset val="134"/>
      </rPr>
      <t>200</t>
    </r>
    <r>
      <rPr>
        <sz val="12"/>
        <rFont val="方正黑体_GBK"/>
        <charset val="134"/>
      </rPr>
      <t>元，共计需要资金</t>
    </r>
    <r>
      <rPr>
        <sz val="12"/>
        <rFont val="方正黑体_GBK"/>
        <charset val="134"/>
      </rPr>
      <t>44</t>
    </r>
    <r>
      <rPr>
        <sz val="12"/>
        <rFont val="方正黑体_GBK"/>
        <charset val="134"/>
      </rPr>
      <t>万元；</t>
    </r>
    <r>
      <rPr>
        <sz val="12"/>
        <rFont val="方正黑体_GBK"/>
        <charset val="134"/>
      </rPr>
      <t xml:space="preserve">
12.</t>
    </r>
    <r>
      <rPr>
        <sz val="12"/>
        <rFont val="方正黑体_GBK"/>
        <charset val="134"/>
      </rPr>
      <t>青贮窖新建</t>
    </r>
    <r>
      <rPr>
        <sz val="12"/>
        <rFont val="方正黑体_GBK"/>
        <charset val="134"/>
      </rPr>
      <t>150</t>
    </r>
    <r>
      <rPr>
        <sz val="12"/>
        <rFont val="方正黑体_GBK"/>
        <charset val="134"/>
      </rPr>
      <t>立方米青贮窖</t>
    </r>
    <r>
      <rPr>
        <sz val="12"/>
        <rFont val="方正黑体_GBK"/>
        <charset val="134"/>
      </rPr>
      <t>10</t>
    </r>
    <r>
      <rPr>
        <sz val="12"/>
        <rFont val="方正黑体_GBK"/>
        <charset val="134"/>
      </rPr>
      <t>座，每座</t>
    </r>
    <r>
      <rPr>
        <sz val="12"/>
        <rFont val="方正黑体_GBK"/>
        <charset val="134"/>
      </rPr>
      <t>5</t>
    </r>
    <r>
      <rPr>
        <sz val="12"/>
        <rFont val="方正黑体_GBK"/>
        <charset val="134"/>
      </rPr>
      <t>万元，共计</t>
    </r>
    <r>
      <rPr>
        <sz val="12"/>
        <rFont val="方正黑体_GBK"/>
        <charset val="134"/>
      </rPr>
      <t>50</t>
    </r>
    <r>
      <rPr>
        <sz val="12"/>
        <rFont val="方正黑体_GBK"/>
        <charset val="134"/>
      </rPr>
      <t>万元，</t>
    </r>
    <r>
      <rPr>
        <sz val="12"/>
        <rFont val="方正黑体_GBK"/>
        <charset val="134"/>
      </rPr>
      <t xml:space="preserve">
13</t>
    </r>
    <r>
      <rPr>
        <sz val="12"/>
        <rFont val="方正黑体_GBK"/>
        <charset val="134"/>
      </rPr>
      <t>、养殖小区内铺设</t>
    </r>
    <r>
      <rPr>
        <sz val="12"/>
        <rFont val="方正黑体_GBK"/>
        <charset val="134"/>
      </rPr>
      <t>3.5</t>
    </r>
    <r>
      <rPr>
        <sz val="12"/>
        <rFont val="方正黑体_GBK"/>
        <charset val="134"/>
      </rPr>
      <t>公里沙石料路（压实后</t>
    </r>
    <r>
      <rPr>
        <sz val="12"/>
        <rFont val="方正黑体_GBK"/>
        <charset val="134"/>
      </rPr>
      <t>30</t>
    </r>
    <r>
      <rPr>
        <sz val="12"/>
        <rFont val="方正黑体_GBK"/>
        <charset val="134"/>
      </rPr>
      <t>公分以上），每公里</t>
    </r>
    <r>
      <rPr>
        <sz val="12"/>
        <rFont val="方正黑体_GBK"/>
        <charset val="134"/>
      </rPr>
      <t>12</t>
    </r>
    <r>
      <rPr>
        <sz val="12"/>
        <rFont val="方正黑体_GBK"/>
        <charset val="134"/>
      </rPr>
      <t>万，需要资金</t>
    </r>
    <r>
      <rPr>
        <sz val="12"/>
        <rFont val="方正黑体_GBK"/>
        <charset val="134"/>
      </rPr>
      <t>42</t>
    </r>
    <r>
      <rPr>
        <sz val="12"/>
        <rFont val="方正黑体_GBK"/>
        <charset val="134"/>
      </rPr>
      <t>万元。</t>
    </r>
    <r>
      <rPr>
        <sz val="12"/>
        <rFont val="方正黑体_GBK"/>
        <charset val="134"/>
      </rPr>
      <t xml:space="preserve">
14</t>
    </r>
    <r>
      <rPr>
        <sz val="12"/>
        <rFont val="方正黑体_GBK"/>
        <charset val="134"/>
      </rPr>
      <t>、饲草料堆放棚</t>
    </r>
    <r>
      <rPr>
        <sz val="12"/>
        <rFont val="方正黑体_GBK"/>
        <charset val="134"/>
      </rPr>
      <t>1</t>
    </r>
    <r>
      <rPr>
        <sz val="12"/>
        <rFont val="方正黑体_GBK"/>
        <charset val="134"/>
      </rPr>
      <t>个，每座</t>
    </r>
    <r>
      <rPr>
        <sz val="12"/>
        <rFont val="方正黑体_GBK"/>
        <charset val="134"/>
      </rPr>
      <t>600</t>
    </r>
    <r>
      <rPr>
        <sz val="12"/>
        <rFont val="方正黑体_GBK"/>
        <charset val="134"/>
      </rPr>
      <t>㎡，每平方米</t>
    </r>
    <r>
      <rPr>
        <sz val="12"/>
        <rFont val="方正黑体_GBK"/>
        <charset val="134"/>
      </rPr>
      <t>563</t>
    </r>
    <r>
      <rPr>
        <sz val="12"/>
        <rFont val="方正黑体_GBK"/>
        <charset val="134"/>
      </rPr>
      <t>元，需要</t>
    </r>
    <r>
      <rPr>
        <sz val="12"/>
        <rFont val="方正黑体_GBK"/>
        <charset val="134"/>
      </rPr>
      <t>33.78</t>
    </r>
    <r>
      <rPr>
        <sz val="12"/>
        <rFont val="方正黑体_GBK"/>
        <charset val="134"/>
      </rPr>
      <t>万元。</t>
    </r>
    <r>
      <rPr>
        <sz val="12"/>
        <rFont val="方正黑体_GBK"/>
        <charset val="134"/>
      </rPr>
      <t xml:space="preserve">
15..</t>
    </r>
    <r>
      <rPr>
        <sz val="12"/>
        <rFont val="方正黑体_GBK"/>
        <charset val="134"/>
      </rPr>
      <t>消毒池，长</t>
    </r>
    <r>
      <rPr>
        <sz val="12"/>
        <rFont val="方正黑体_GBK"/>
        <charset val="134"/>
      </rPr>
      <t>6.7</t>
    </r>
    <r>
      <rPr>
        <sz val="12"/>
        <rFont val="方正黑体_GBK"/>
        <charset val="134"/>
      </rPr>
      <t>米、宽</t>
    </r>
    <r>
      <rPr>
        <sz val="12"/>
        <rFont val="方正黑体_GBK"/>
        <charset val="134"/>
      </rPr>
      <t>4</t>
    </r>
    <r>
      <rPr>
        <sz val="12"/>
        <rFont val="方正黑体_GBK"/>
        <charset val="134"/>
      </rPr>
      <t>米、深</t>
    </r>
    <r>
      <rPr>
        <sz val="12"/>
        <rFont val="方正黑体_GBK"/>
        <charset val="134"/>
      </rPr>
      <t>0.2</t>
    </r>
    <r>
      <rPr>
        <sz val="12"/>
        <rFont val="方正黑体_GBK"/>
        <charset val="134"/>
      </rPr>
      <t>米，需要</t>
    </r>
    <r>
      <rPr>
        <sz val="12"/>
        <rFont val="方正黑体_GBK"/>
        <charset val="134"/>
      </rPr>
      <t>1</t>
    </r>
    <r>
      <rPr>
        <sz val="12"/>
        <rFont val="方正黑体_GBK"/>
        <charset val="134"/>
      </rPr>
      <t>万元</t>
    </r>
    <r>
      <rPr>
        <sz val="12"/>
        <rFont val="方正黑体_GBK"/>
        <charset val="134"/>
      </rPr>
      <t xml:space="preserve">                                                                         
</t>
    </r>
    <r>
      <rPr>
        <sz val="12"/>
        <rFont val="方正黑体_GBK"/>
        <charset val="134"/>
      </rPr>
      <t>项目建成后，资产归村委会所有，为</t>
    </r>
    <r>
      <rPr>
        <sz val="12"/>
        <rFont val="方正黑体_GBK"/>
        <charset val="134"/>
      </rPr>
      <t>15</t>
    </r>
    <r>
      <rPr>
        <sz val="12"/>
        <rFont val="方正黑体_GBK"/>
        <charset val="134"/>
      </rPr>
      <t>户贫困户完善标准化养殖小区，带动</t>
    </r>
    <r>
      <rPr>
        <sz val="12"/>
        <rFont val="方正黑体_GBK"/>
        <charset val="134"/>
      </rPr>
      <t>15</t>
    </r>
    <r>
      <rPr>
        <sz val="12"/>
        <rFont val="方正黑体_GBK"/>
        <charset val="134"/>
      </rPr>
      <t>户建档立卡贫困户发展畜牧产业，同时鼓励周边农户发展标准化养殖产业，户均增收</t>
    </r>
    <r>
      <rPr>
        <sz val="12"/>
        <rFont val="方正黑体_GBK"/>
        <charset val="134"/>
      </rPr>
      <t>500</t>
    </r>
    <r>
      <rPr>
        <sz val="12"/>
        <rFont val="方正黑体_GBK"/>
        <charset val="134"/>
      </rPr>
      <t>元左右。</t>
    </r>
  </si>
  <si>
    <r>
      <rPr>
        <sz val="12"/>
        <rFont val="方正黑体_GBK"/>
        <charset val="134"/>
      </rPr>
      <t>英吾斯塘乡科台买艾日科村、吐排吾斯塘村</t>
    </r>
    <r>
      <rPr>
        <sz val="12"/>
        <rFont val="方正黑体_GBK"/>
        <charset val="134"/>
      </rPr>
      <t xml:space="preserve"> </t>
    </r>
    <r>
      <rPr>
        <sz val="12"/>
        <rFont val="方正黑体_GBK"/>
        <charset val="134"/>
      </rPr>
      <t>、塔格艾日克村</t>
    </r>
  </si>
  <si>
    <r>
      <rPr>
        <sz val="12"/>
        <rFont val="方正黑体_GBK"/>
        <charset val="134"/>
      </rPr>
      <t>1.</t>
    </r>
    <r>
      <rPr>
        <sz val="12"/>
        <rFont val="方正黑体_GBK"/>
        <charset val="134"/>
      </rPr>
      <t>科台买艾日科村新修</t>
    </r>
    <r>
      <rPr>
        <sz val="12"/>
        <rFont val="方正黑体_GBK"/>
        <charset val="134"/>
      </rPr>
      <t>1/2UD100</t>
    </r>
    <r>
      <rPr>
        <sz val="12"/>
        <rFont val="方正黑体_GBK"/>
        <charset val="134"/>
      </rPr>
      <t>防渗渠</t>
    </r>
    <r>
      <rPr>
        <sz val="12"/>
        <rFont val="方正黑体_GBK"/>
        <charset val="134"/>
      </rPr>
      <t>1.8</t>
    </r>
    <r>
      <rPr>
        <sz val="12"/>
        <rFont val="方正黑体_GBK"/>
        <charset val="134"/>
      </rPr>
      <t>公里，每公里</t>
    </r>
    <r>
      <rPr>
        <sz val="12"/>
        <rFont val="方正黑体_GBK"/>
        <charset val="134"/>
      </rPr>
      <t>35</t>
    </r>
    <r>
      <rPr>
        <sz val="12"/>
        <rFont val="方正黑体_GBK"/>
        <charset val="134"/>
      </rPr>
      <t>万元。需</t>
    </r>
    <r>
      <rPr>
        <sz val="12"/>
        <rFont val="方正黑体_GBK"/>
        <charset val="134"/>
      </rPr>
      <t>63</t>
    </r>
    <r>
      <rPr>
        <sz val="12"/>
        <rFont val="方正黑体_GBK"/>
        <charset val="134"/>
      </rPr>
      <t>万元。</t>
    </r>
    <r>
      <rPr>
        <sz val="12"/>
        <rFont val="方正黑体_GBK"/>
        <charset val="134"/>
      </rPr>
      <t xml:space="preserve">
2.</t>
    </r>
    <r>
      <rPr>
        <sz val="12"/>
        <rFont val="方正黑体_GBK"/>
        <charset val="134"/>
      </rPr>
      <t>吐排吾斯塘村新修</t>
    </r>
    <r>
      <rPr>
        <sz val="12"/>
        <rFont val="方正黑体_GBK"/>
        <charset val="134"/>
      </rPr>
      <t>1/2UD60</t>
    </r>
    <r>
      <rPr>
        <sz val="12"/>
        <rFont val="方正黑体_GBK"/>
        <charset val="134"/>
      </rPr>
      <t>防渗渠</t>
    </r>
    <r>
      <rPr>
        <sz val="12"/>
        <rFont val="方正黑体_GBK"/>
        <charset val="134"/>
      </rPr>
      <t>1.5</t>
    </r>
    <r>
      <rPr>
        <sz val="12"/>
        <rFont val="方正黑体_GBK"/>
        <charset val="134"/>
      </rPr>
      <t>公里，每公里</t>
    </r>
    <r>
      <rPr>
        <sz val="12"/>
        <rFont val="方正黑体_GBK"/>
        <charset val="134"/>
      </rPr>
      <t>28</t>
    </r>
    <r>
      <rPr>
        <sz val="12"/>
        <rFont val="方正黑体_GBK"/>
        <charset val="134"/>
      </rPr>
      <t>万元需</t>
    </r>
    <r>
      <rPr>
        <sz val="12"/>
        <rFont val="方正黑体_GBK"/>
        <charset val="134"/>
      </rPr>
      <t>42</t>
    </r>
    <r>
      <rPr>
        <sz val="12"/>
        <rFont val="方正黑体_GBK"/>
        <charset val="134"/>
      </rPr>
      <t>万元。</t>
    </r>
    <r>
      <rPr>
        <sz val="12"/>
        <rFont val="方正黑体_GBK"/>
        <charset val="134"/>
      </rPr>
      <t xml:space="preserve">
3.</t>
    </r>
    <r>
      <rPr>
        <sz val="12"/>
        <rFont val="方正黑体_GBK"/>
        <charset val="134"/>
      </rPr>
      <t>塔格艾日克村新修</t>
    </r>
    <r>
      <rPr>
        <sz val="12"/>
        <rFont val="方正黑体_GBK"/>
        <charset val="134"/>
      </rPr>
      <t>1/2UD100</t>
    </r>
    <r>
      <rPr>
        <sz val="12"/>
        <rFont val="方正黑体_GBK"/>
        <charset val="134"/>
      </rPr>
      <t>防渗渠</t>
    </r>
    <r>
      <rPr>
        <sz val="12"/>
        <rFont val="方正黑体_GBK"/>
        <charset val="134"/>
      </rPr>
      <t>3.6</t>
    </r>
    <r>
      <rPr>
        <sz val="12"/>
        <rFont val="方正黑体_GBK"/>
        <charset val="134"/>
      </rPr>
      <t>公里，每公里</t>
    </r>
    <r>
      <rPr>
        <sz val="12"/>
        <rFont val="方正黑体_GBK"/>
        <charset val="134"/>
      </rPr>
      <t>35</t>
    </r>
    <r>
      <rPr>
        <sz val="12"/>
        <rFont val="方正黑体_GBK"/>
        <charset val="134"/>
      </rPr>
      <t>万元。需</t>
    </r>
    <r>
      <rPr>
        <sz val="12"/>
        <rFont val="方正黑体_GBK"/>
        <charset val="134"/>
      </rPr>
      <t>126</t>
    </r>
    <r>
      <rPr>
        <sz val="12"/>
        <rFont val="方正黑体_GBK"/>
        <charset val="134"/>
      </rPr>
      <t>万元。</t>
    </r>
    <r>
      <rPr>
        <sz val="12"/>
        <rFont val="方正黑体_GBK"/>
        <charset val="134"/>
      </rPr>
      <t xml:space="preserve">
</t>
    </r>
  </si>
  <si>
    <t>英吾斯塘乡科台买艾日科村、吐排吾斯塘村、塔格艾日克村、英吾斯塘村</t>
  </si>
  <si>
    <r>
      <rPr>
        <sz val="12"/>
        <rFont val="方正黑体_GBK"/>
        <charset val="134"/>
      </rPr>
      <t>为巩固产业发展，在我乡规划配套标准化养殖小区公共设施：</t>
    </r>
    <r>
      <rPr>
        <sz val="12"/>
        <rFont val="方正黑体_GBK"/>
        <charset val="134"/>
      </rPr>
      <t xml:space="preserve">
1.</t>
    </r>
    <r>
      <rPr>
        <sz val="12"/>
        <rFont val="方正黑体_GBK"/>
        <charset val="134"/>
      </rPr>
      <t>科台买艾日科村养殖小区内铺设用电电网，</t>
    </r>
    <r>
      <rPr>
        <sz val="12"/>
        <rFont val="方正黑体_GBK"/>
        <charset val="134"/>
      </rPr>
      <t>120</t>
    </r>
    <r>
      <rPr>
        <sz val="12"/>
        <rFont val="方正黑体_GBK"/>
        <charset val="134"/>
      </rPr>
      <t>的导线（</t>
    </r>
    <r>
      <rPr>
        <sz val="12"/>
        <rFont val="方正黑体_GBK"/>
        <charset val="134"/>
      </rPr>
      <t>18</t>
    </r>
    <r>
      <rPr>
        <sz val="12"/>
        <rFont val="方正黑体_GBK"/>
        <charset val="134"/>
      </rPr>
      <t>万元</t>
    </r>
    <r>
      <rPr>
        <sz val="12"/>
        <rFont val="方正黑体_GBK"/>
        <charset val="134"/>
      </rPr>
      <t>/</t>
    </r>
    <r>
      <rPr>
        <sz val="12"/>
        <rFont val="方正黑体_GBK"/>
        <charset val="134"/>
      </rPr>
      <t>公里）（</t>
    </r>
    <r>
      <rPr>
        <sz val="12"/>
        <rFont val="方正黑体_GBK"/>
        <charset val="134"/>
      </rPr>
      <t>2</t>
    </r>
    <r>
      <rPr>
        <sz val="12"/>
        <rFont val="方正黑体_GBK"/>
        <charset val="134"/>
      </rPr>
      <t>千伏变压器</t>
    </r>
    <r>
      <rPr>
        <sz val="12"/>
        <rFont val="方正黑体_GBK"/>
        <charset val="134"/>
      </rPr>
      <t>9</t>
    </r>
    <r>
      <rPr>
        <sz val="12"/>
        <rFont val="方正黑体_GBK"/>
        <charset val="134"/>
      </rPr>
      <t>万元</t>
    </r>
    <r>
      <rPr>
        <sz val="12"/>
        <rFont val="方正黑体_GBK"/>
        <charset val="134"/>
      </rPr>
      <t>/</t>
    </r>
    <r>
      <rPr>
        <sz val="12"/>
        <rFont val="方正黑体_GBK"/>
        <charset val="134"/>
      </rPr>
      <t>个）共</t>
    </r>
    <r>
      <rPr>
        <sz val="12"/>
        <rFont val="方正黑体_GBK"/>
        <charset val="134"/>
      </rPr>
      <t>3</t>
    </r>
    <r>
      <rPr>
        <sz val="12"/>
        <rFont val="方正黑体_GBK"/>
        <charset val="134"/>
      </rPr>
      <t>公里，需资金</t>
    </r>
    <r>
      <rPr>
        <sz val="12"/>
        <rFont val="方正黑体_GBK"/>
        <charset val="134"/>
      </rPr>
      <t>63</t>
    </r>
    <r>
      <rPr>
        <sz val="12"/>
        <rFont val="方正黑体_GBK"/>
        <charset val="134"/>
      </rPr>
      <t>万元。</t>
    </r>
    <r>
      <rPr>
        <sz val="12"/>
        <rFont val="方正黑体_GBK"/>
        <charset val="134"/>
      </rPr>
      <t xml:space="preserve">
2.</t>
    </r>
    <r>
      <rPr>
        <sz val="12"/>
        <rFont val="方正黑体_GBK"/>
        <charset val="134"/>
      </rPr>
      <t>吐排吾斯塘村养殖小区内铺设用电电网，</t>
    </r>
    <r>
      <rPr>
        <sz val="12"/>
        <rFont val="方正黑体_GBK"/>
        <charset val="134"/>
      </rPr>
      <t>120</t>
    </r>
    <r>
      <rPr>
        <sz val="12"/>
        <rFont val="方正黑体_GBK"/>
        <charset val="134"/>
      </rPr>
      <t>的导线（</t>
    </r>
    <r>
      <rPr>
        <sz val="12"/>
        <rFont val="方正黑体_GBK"/>
        <charset val="134"/>
      </rPr>
      <t>18</t>
    </r>
    <r>
      <rPr>
        <sz val="12"/>
        <rFont val="方正黑体_GBK"/>
        <charset val="134"/>
      </rPr>
      <t>万元</t>
    </r>
    <r>
      <rPr>
        <sz val="12"/>
        <rFont val="方正黑体_GBK"/>
        <charset val="134"/>
      </rPr>
      <t>/</t>
    </r>
    <r>
      <rPr>
        <sz val="12"/>
        <rFont val="方正黑体_GBK"/>
        <charset val="134"/>
      </rPr>
      <t>公里）（</t>
    </r>
    <r>
      <rPr>
        <sz val="12"/>
        <rFont val="方正黑体_GBK"/>
        <charset val="134"/>
      </rPr>
      <t>1</t>
    </r>
    <r>
      <rPr>
        <sz val="12"/>
        <rFont val="方正黑体_GBK"/>
        <charset val="134"/>
      </rPr>
      <t>千伏变压器</t>
    </r>
    <r>
      <rPr>
        <sz val="12"/>
        <rFont val="方正黑体_GBK"/>
        <charset val="134"/>
      </rPr>
      <t>4.5</t>
    </r>
    <r>
      <rPr>
        <sz val="12"/>
        <rFont val="方正黑体_GBK"/>
        <charset val="134"/>
      </rPr>
      <t>万元</t>
    </r>
    <r>
      <rPr>
        <sz val="12"/>
        <rFont val="方正黑体_GBK"/>
        <charset val="134"/>
      </rPr>
      <t>/</t>
    </r>
    <r>
      <rPr>
        <sz val="12"/>
        <rFont val="方正黑体_GBK"/>
        <charset val="134"/>
      </rPr>
      <t>个）共</t>
    </r>
    <r>
      <rPr>
        <sz val="12"/>
        <rFont val="方正黑体_GBK"/>
        <charset val="134"/>
      </rPr>
      <t>1.3</t>
    </r>
    <r>
      <rPr>
        <sz val="12"/>
        <rFont val="方正黑体_GBK"/>
        <charset val="134"/>
      </rPr>
      <t>公里，需资金</t>
    </r>
    <r>
      <rPr>
        <sz val="12"/>
        <rFont val="方正黑体_GBK"/>
        <charset val="134"/>
      </rPr>
      <t>27.9</t>
    </r>
    <r>
      <rPr>
        <sz val="12"/>
        <rFont val="方正黑体_GBK"/>
        <charset val="134"/>
      </rPr>
      <t>万元。</t>
    </r>
    <r>
      <rPr>
        <sz val="12"/>
        <rFont val="方正黑体_GBK"/>
        <charset val="134"/>
      </rPr>
      <t xml:space="preserve">
3.</t>
    </r>
    <r>
      <rPr>
        <sz val="12"/>
        <rFont val="方正黑体_GBK"/>
        <charset val="134"/>
      </rPr>
      <t>塔格艾日克村养殖小区内铺设用电电网，</t>
    </r>
    <r>
      <rPr>
        <sz val="12"/>
        <rFont val="方正黑体_GBK"/>
        <charset val="134"/>
      </rPr>
      <t>120</t>
    </r>
    <r>
      <rPr>
        <sz val="12"/>
        <rFont val="方正黑体_GBK"/>
        <charset val="134"/>
      </rPr>
      <t>的导线（</t>
    </r>
    <r>
      <rPr>
        <sz val="12"/>
        <rFont val="方正黑体_GBK"/>
        <charset val="134"/>
      </rPr>
      <t>18</t>
    </r>
    <r>
      <rPr>
        <sz val="12"/>
        <rFont val="方正黑体_GBK"/>
        <charset val="134"/>
      </rPr>
      <t>万元</t>
    </r>
    <r>
      <rPr>
        <sz val="12"/>
        <rFont val="方正黑体_GBK"/>
        <charset val="134"/>
      </rPr>
      <t>/</t>
    </r>
    <r>
      <rPr>
        <sz val="12"/>
        <rFont val="方正黑体_GBK"/>
        <charset val="134"/>
      </rPr>
      <t>公里）（</t>
    </r>
    <r>
      <rPr>
        <sz val="12"/>
        <rFont val="方正黑体_GBK"/>
        <charset val="134"/>
      </rPr>
      <t>1</t>
    </r>
    <r>
      <rPr>
        <sz val="12"/>
        <rFont val="方正黑体_GBK"/>
        <charset val="134"/>
      </rPr>
      <t>千伏变压器</t>
    </r>
    <r>
      <rPr>
        <sz val="12"/>
        <rFont val="方正黑体_GBK"/>
        <charset val="134"/>
      </rPr>
      <t>4.5</t>
    </r>
    <r>
      <rPr>
        <sz val="12"/>
        <rFont val="方正黑体_GBK"/>
        <charset val="134"/>
      </rPr>
      <t>万元</t>
    </r>
    <r>
      <rPr>
        <sz val="12"/>
        <rFont val="方正黑体_GBK"/>
        <charset val="134"/>
      </rPr>
      <t>/</t>
    </r>
    <r>
      <rPr>
        <sz val="12"/>
        <rFont val="方正黑体_GBK"/>
        <charset val="134"/>
      </rPr>
      <t>个）共</t>
    </r>
    <r>
      <rPr>
        <sz val="12"/>
        <rFont val="方正黑体_GBK"/>
        <charset val="134"/>
      </rPr>
      <t>1.3</t>
    </r>
    <r>
      <rPr>
        <sz val="12"/>
        <rFont val="方正黑体_GBK"/>
        <charset val="134"/>
      </rPr>
      <t>公里，需资金</t>
    </r>
    <r>
      <rPr>
        <sz val="12"/>
        <rFont val="方正黑体_GBK"/>
        <charset val="134"/>
      </rPr>
      <t>27.9</t>
    </r>
    <r>
      <rPr>
        <sz val="12"/>
        <rFont val="方正黑体_GBK"/>
        <charset val="134"/>
      </rPr>
      <t>万元。</t>
    </r>
    <r>
      <rPr>
        <sz val="12"/>
        <rFont val="方正黑体_GBK"/>
        <charset val="134"/>
      </rPr>
      <t xml:space="preserve">
4.</t>
    </r>
    <r>
      <rPr>
        <sz val="12"/>
        <rFont val="方正黑体_GBK"/>
        <charset val="134"/>
      </rPr>
      <t>英吾斯塘村养殖小区内铺设用电电网，</t>
    </r>
    <r>
      <rPr>
        <sz val="12"/>
        <rFont val="方正黑体_GBK"/>
        <charset val="134"/>
      </rPr>
      <t>120</t>
    </r>
    <r>
      <rPr>
        <sz val="12"/>
        <rFont val="方正黑体_GBK"/>
        <charset val="134"/>
      </rPr>
      <t>的导线（</t>
    </r>
    <r>
      <rPr>
        <sz val="12"/>
        <rFont val="方正黑体_GBK"/>
        <charset val="134"/>
      </rPr>
      <t>18</t>
    </r>
    <r>
      <rPr>
        <sz val="12"/>
        <rFont val="方正黑体_GBK"/>
        <charset val="134"/>
      </rPr>
      <t>万元</t>
    </r>
    <r>
      <rPr>
        <sz val="12"/>
        <rFont val="方正黑体_GBK"/>
        <charset val="134"/>
      </rPr>
      <t>/</t>
    </r>
    <r>
      <rPr>
        <sz val="12"/>
        <rFont val="方正黑体_GBK"/>
        <charset val="134"/>
      </rPr>
      <t>公里）（</t>
    </r>
    <r>
      <rPr>
        <sz val="12"/>
        <rFont val="方正黑体_GBK"/>
        <charset val="134"/>
      </rPr>
      <t>1</t>
    </r>
    <r>
      <rPr>
        <sz val="12"/>
        <rFont val="方正黑体_GBK"/>
        <charset val="134"/>
      </rPr>
      <t>千伏变压器</t>
    </r>
    <r>
      <rPr>
        <sz val="12"/>
        <rFont val="方正黑体_GBK"/>
        <charset val="134"/>
      </rPr>
      <t>4.5</t>
    </r>
    <r>
      <rPr>
        <sz val="12"/>
        <rFont val="方正黑体_GBK"/>
        <charset val="134"/>
      </rPr>
      <t>万元</t>
    </r>
    <r>
      <rPr>
        <sz val="12"/>
        <rFont val="方正黑体_GBK"/>
        <charset val="134"/>
      </rPr>
      <t>/</t>
    </r>
    <r>
      <rPr>
        <sz val="12"/>
        <rFont val="方正黑体_GBK"/>
        <charset val="134"/>
      </rPr>
      <t>个）共</t>
    </r>
    <r>
      <rPr>
        <sz val="12"/>
        <rFont val="方正黑体_GBK"/>
        <charset val="134"/>
      </rPr>
      <t>1.3</t>
    </r>
    <r>
      <rPr>
        <sz val="12"/>
        <rFont val="方正黑体_GBK"/>
        <charset val="134"/>
      </rPr>
      <t>公里，需资金</t>
    </r>
    <r>
      <rPr>
        <sz val="12"/>
        <rFont val="方正黑体_GBK"/>
        <charset val="134"/>
      </rPr>
      <t>27.9</t>
    </r>
    <r>
      <rPr>
        <sz val="12"/>
        <rFont val="方正黑体_GBK"/>
        <charset val="134"/>
      </rPr>
      <t>万元。共需</t>
    </r>
    <r>
      <rPr>
        <sz val="12"/>
        <rFont val="方正黑体_GBK"/>
        <charset val="134"/>
      </rPr>
      <t>146.7</t>
    </r>
    <r>
      <rPr>
        <sz val="12"/>
        <rFont val="方正黑体_GBK"/>
        <charset val="134"/>
      </rPr>
      <t>万元。</t>
    </r>
  </si>
  <si>
    <t>英吾斯塘乡塔格艾日克村</t>
  </si>
  <si>
    <r>
      <rPr>
        <sz val="12"/>
        <rFont val="方正黑体_GBK"/>
        <charset val="134"/>
      </rPr>
      <t>为巩固产业发展，在塔格艾日克村规划配套标准化养殖小区公共设施</t>
    </r>
    <r>
      <rPr>
        <sz val="12"/>
        <rFont val="方正黑体_GBK"/>
        <charset val="134"/>
      </rPr>
      <t xml:space="preserve">                                            
1.</t>
    </r>
    <r>
      <rPr>
        <sz val="12"/>
        <rFont val="方正黑体_GBK"/>
        <charset val="134"/>
      </rPr>
      <t>技术服务室</t>
    </r>
    <r>
      <rPr>
        <sz val="12"/>
        <rFont val="方正黑体_GBK"/>
        <charset val="134"/>
      </rPr>
      <t>87</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11.31</t>
    </r>
    <r>
      <rPr>
        <sz val="12"/>
        <rFont val="方正黑体_GBK"/>
        <charset val="134"/>
      </rPr>
      <t>万元；</t>
    </r>
    <r>
      <rPr>
        <sz val="12"/>
        <rFont val="方正黑体_GBK"/>
        <charset val="134"/>
      </rPr>
      <t xml:space="preserve">
2.</t>
    </r>
    <r>
      <rPr>
        <sz val="12"/>
        <rFont val="方正黑体_GBK"/>
        <charset val="134"/>
      </rPr>
      <t>品种改良室</t>
    </r>
    <r>
      <rPr>
        <sz val="12"/>
        <rFont val="方正黑体_GBK"/>
        <charset val="134"/>
      </rPr>
      <t>77</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10.01</t>
    </r>
    <r>
      <rPr>
        <sz val="12"/>
        <rFont val="方正黑体_GBK"/>
        <charset val="134"/>
      </rPr>
      <t>万元；</t>
    </r>
    <r>
      <rPr>
        <sz val="12"/>
        <rFont val="方正黑体_GBK"/>
        <charset val="134"/>
      </rPr>
      <t xml:space="preserve">
3.</t>
    </r>
    <r>
      <rPr>
        <sz val="12"/>
        <rFont val="方正黑体_GBK"/>
        <charset val="134"/>
      </rPr>
      <t>病羊隔离治疗区</t>
    </r>
    <r>
      <rPr>
        <sz val="12"/>
        <rFont val="方正黑体_GBK"/>
        <charset val="134"/>
      </rPr>
      <t>100</t>
    </r>
    <r>
      <rPr>
        <sz val="12"/>
        <rFont val="方正黑体_GBK"/>
        <charset val="134"/>
      </rPr>
      <t>㎡（病羊治疗室</t>
    </r>
    <r>
      <rPr>
        <sz val="12"/>
        <rFont val="方正黑体_GBK"/>
        <charset val="134"/>
      </rPr>
      <t>60</t>
    </r>
    <r>
      <rPr>
        <sz val="12"/>
        <rFont val="方正黑体_GBK"/>
        <charset val="134"/>
      </rPr>
      <t>㎡、无害化处理室</t>
    </r>
    <r>
      <rPr>
        <sz val="12"/>
        <rFont val="方正黑体_GBK"/>
        <charset val="134"/>
      </rPr>
      <t>40</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13</t>
    </r>
    <r>
      <rPr>
        <sz val="12"/>
        <rFont val="方正黑体_GBK"/>
        <charset val="134"/>
      </rPr>
      <t>万元；</t>
    </r>
    <r>
      <rPr>
        <sz val="12"/>
        <rFont val="方正黑体_GBK"/>
        <charset val="134"/>
      </rPr>
      <t xml:space="preserve">
4.</t>
    </r>
    <r>
      <rPr>
        <sz val="12"/>
        <rFont val="方正黑体_GBK"/>
        <charset val="134"/>
      </rPr>
      <t>青贮窖</t>
    </r>
    <r>
      <rPr>
        <sz val="12"/>
        <rFont val="方正黑体_GBK"/>
        <charset val="134"/>
      </rPr>
      <t>4</t>
    </r>
    <r>
      <rPr>
        <sz val="12"/>
        <rFont val="方正黑体_GBK"/>
        <charset val="134"/>
      </rPr>
      <t>座，</t>
    </r>
    <r>
      <rPr>
        <sz val="12"/>
        <rFont val="方正黑体_GBK"/>
        <charset val="134"/>
      </rPr>
      <t>150</t>
    </r>
    <r>
      <rPr>
        <sz val="12"/>
        <rFont val="方正黑体_GBK"/>
        <charset val="134"/>
      </rPr>
      <t>立方</t>
    </r>
    <r>
      <rPr>
        <sz val="12"/>
        <rFont val="方正黑体_GBK"/>
        <charset val="134"/>
      </rPr>
      <t>/</t>
    </r>
    <r>
      <rPr>
        <sz val="12"/>
        <rFont val="方正黑体_GBK"/>
        <charset val="134"/>
      </rPr>
      <t>座，</t>
    </r>
    <r>
      <rPr>
        <sz val="12"/>
        <rFont val="方正黑体_GBK"/>
        <charset val="134"/>
      </rPr>
      <t>6</t>
    </r>
    <r>
      <rPr>
        <sz val="12"/>
        <rFont val="方正黑体_GBK"/>
        <charset val="134"/>
      </rPr>
      <t>万元</t>
    </r>
    <r>
      <rPr>
        <sz val="12"/>
        <rFont val="方正黑体_GBK"/>
        <charset val="134"/>
      </rPr>
      <t>/</t>
    </r>
    <r>
      <rPr>
        <sz val="12"/>
        <rFont val="方正黑体_GBK"/>
        <charset val="134"/>
      </rPr>
      <t>座，需要</t>
    </r>
    <r>
      <rPr>
        <sz val="12"/>
        <rFont val="方正黑体_GBK"/>
        <charset val="134"/>
      </rPr>
      <t>24</t>
    </r>
    <r>
      <rPr>
        <sz val="12"/>
        <rFont val="方正黑体_GBK"/>
        <charset val="134"/>
      </rPr>
      <t>万元；</t>
    </r>
    <r>
      <rPr>
        <sz val="12"/>
        <rFont val="方正黑体_GBK"/>
        <charset val="134"/>
      </rPr>
      <t xml:space="preserve">
5.</t>
    </r>
    <r>
      <rPr>
        <sz val="12"/>
        <rFont val="方正黑体_GBK"/>
        <charset val="134"/>
      </rPr>
      <t>饲草料加工厂房</t>
    </r>
    <r>
      <rPr>
        <sz val="12"/>
        <rFont val="方正黑体_GBK"/>
        <charset val="134"/>
      </rPr>
      <t>600</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78</t>
    </r>
    <r>
      <rPr>
        <sz val="12"/>
        <rFont val="方正黑体_GBK"/>
        <charset val="134"/>
      </rPr>
      <t>万元；</t>
    </r>
    <r>
      <rPr>
        <sz val="12"/>
        <rFont val="方正黑体_GBK"/>
        <charset val="134"/>
      </rPr>
      <t xml:space="preserve">
6.</t>
    </r>
    <r>
      <rPr>
        <sz val="12"/>
        <rFont val="方正黑体_GBK"/>
        <charset val="134"/>
      </rPr>
      <t>药浴池一座，</t>
    </r>
    <r>
      <rPr>
        <sz val="12"/>
        <rFont val="方正黑体_GBK"/>
        <charset val="134"/>
      </rPr>
      <t>20</t>
    </r>
    <r>
      <rPr>
        <sz val="12"/>
        <rFont val="方正黑体_GBK"/>
        <charset val="134"/>
      </rPr>
      <t>平方米，每平方米</t>
    </r>
    <r>
      <rPr>
        <sz val="12"/>
        <rFont val="方正黑体_GBK"/>
        <charset val="134"/>
      </rPr>
      <t>850</t>
    </r>
    <r>
      <rPr>
        <sz val="12"/>
        <rFont val="方正黑体_GBK"/>
        <charset val="134"/>
      </rPr>
      <t>元，需要</t>
    </r>
    <r>
      <rPr>
        <sz val="12"/>
        <rFont val="方正黑体_GBK"/>
        <charset val="134"/>
      </rPr>
      <t>3.06</t>
    </r>
    <r>
      <rPr>
        <sz val="12"/>
        <rFont val="方正黑体_GBK"/>
        <charset val="134"/>
      </rPr>
      <t>万元</t>
    </r>
    <r>
      <rPr>
        <sz val="12"/>
        <rFont val="方正黑体_GBK"/>
        <charset val="134"/>
      </rPr>
      <t xml:space="preserve">
7.</t>
    </r>
    <r>
      <rPr>
        <sz val="12"/>
        <rFont val="方正黑体_GBK"/>
        <charset val="134"/>
      </rPr>
      <t>消毒室</t>
    </r>
    <r>
      <rPr>
        <sz val="12"/>
        <rFont val="方正黑体_GBK"/>
        <charset val="134"/>
      </rPr>
      <t>54</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7.02</t>
    </r>
    <r>
      <rPr>
        <sz val="12"/>
        <rFont val="方正黑体_GBK"/>
        <charset val="134"/>
      </rPr>
      <t>万元；</t>
    </r>
    <r>
      <rPr>
        <sz val="12"/>
        <rFont val="方正黑体_GBK"/>
        <charset val="134"/>
      </rPr>
      <t>1.</t>
    </r>
    <r>
      <rPr>
        <sz val="12"/>
        <rFont val="方正黑体_GBK"/>
        <charset val="134"/>
      </rPr>
      <t>堆粪场</t>
    </r>
    <r>
      <rPr>
        <sz val="12"/>
        <rFont val="方正黑体_GBK"/>
        <charset val="134"/>
      </rPr>
      <t>1</t>
    </r>
    <r>
      <rPr>
        <sz val="12"/>
        <rFont val="方正黑体_GBK"/>
        <charset val="134"/>
      </rPr>
      <t>个，面积</t>
    </r>
    <r>
      <rPr>
        <sz val="12"/>
        <rFont val="方正黑体_GBK"/>
        <charset val="134"/>
      </rPr>
      <t>1000</t>
    </r>
    <r>
      <rPr>
        <sz val="12"/>
        <rFont val="方正黑体_GBK"/>
        <charset val="134"/>
      </rPr>
      <t>平方米，每平方</t>
    </r>
    <r>
      <rPr>
        <sz val="12"/>
        <rFont val="方正黑体_GBK"/>
        <charset val="134"/>
      </rPr>
      <t>200</t>
    </r>
    <r>
      <rPr>
        <sz val="12"/>
        <rFont val="方正黑体_GBK"/>
        <charset val="134"/>
      </rPr>
      <t>元，需</t>
    </r>
    <r>
      <rPr>
        <sz val="12"/>
        <rFont val="方正黑体_GBK"/>
        <charset val="134"/>
      </rPr>
      <t>20</t>
    </r>
    <r>
      <rPr>
        <sz val="12"/>
        <rFont val="方正黑体_GBK"/>
        <charset val="134"/>
      </rPr>
      <t>万元</t>
    </r>
    <r>
      <rPr>
        <sz val="12"/>
        <rFont val="方正黑体_GBK"/>
        <charset val="134"/>
      </rPr>
      <t xml:space="preserve"> </t>
    </r>
    <r>
      <rPr>
        <sz val="12"/>
        <rFont val="方正黑体_GBK"/>
        <charset val="134"/>
      </rPr>
      <t>；</t>
    </r>
    <r>
      <rPr>
        <sz val="12"/>
        <rFont val="方正黑体_GBK"/>
        <charset val="134"/>
      </rPr>
      <t xml:space="preserve">
8.</t>
    </r>
    <r>
      <rPr>
        <sz val="12"/>
        <rFont val="方正黑体_GBK"/>
        <charset val="134"/>
      </rPr>
      <t>新建肉羊装卸台</t>
    </r>
    <r>
      <rPr>
        <sz val="12"/>
        <rFont val="方正黑体_GBK"/>
        <charset val="134"/>
      </rPr>
      <t>1</t>
    </r>
    <r>
      <rPr>
        <sz val="12"/>
        <rFont val="方正黑体_GBK"/>
        <charset val="134"/>
      </rPr>
      <t>座（长</t>
    </r>
    <r>
      <rPr>
        <sz val="12"/>
        <rFont val="方正黑体_GBK"/>
        <charset val="134"/>
      </rPr>
      <t>6.7</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米）需</t>
    </r>
    <r>
      <rPr>
        <sz val="12"/>
        <rFont val="方正黑体_GBK"/>
        <charset val="134"/>
      </rPr>
      <t>1</t>
    </r>
    <r>
      <rPr>
        <sz val="12"/>
        <rFont val="方正黑体_GBK"/>
        <charset val="134"/>
      </rPr>
      <t>万元</t>
    </r>
    <r>
      <rPr>
        <sz val="12"/>
        <rFont val="方正黑体_GBK"/>
        <charset val="134"/>
      </rPr>
      <t xml:space="preserve">
9.</t>
    </r>
    <r>
      <rPr>
        <sz val="12"/>
        <rFont val="方正黑体_GBK"/>
        <charset val="134"/>
      </rPr>
      <t>出口大门</t>
    </r>
    <r>
      <rPr>
        <sz val="12"/>
        <rFont val="方正黑体_GBK"/>
        <charset val="134"/>
      </rPr>
      <t>20</t>
    </r>
    <r>
      <rPr>
        <sz val="12"/>
        <rFont val="方正黑体_GBK"/>
        <charset val="134"/>
      </rPr>
      <t>平方米，每平方米</t>
    </r>
    <r>
      <rPr>
        <sz val="12"/>
        <rFont val="方正黑体_GBK"/>
        <charset val="134"/>
      </rPr>
      <t>500</t>
    </r>
    <r>
      <rPr>
        <sz val="12"/>
        <rFont val="方正黑体_GBK"/>
        <charset val="134"/>
      </rPr>
      <t>元，合计</t>
    </r>
    <r>
      <rPr>
        <sz val="12"/>
        <rFont val="方正黑体_GBK"/>
        <charset val="134"/>
      </rPr>
      <t>1</t>
    </r>
    <r>
      <rPr>
        <sz val="12"/>
        <rFont val="方正黑体_GBK"/>
        <charset val="134"/>
      </rPr>
      <t>万元；</t>
    </r>
    <r>
      <rPr>
        <sz val="12"/>
        <rFont val="方正黑体_GBK"/>
        <charset val="134"/>
      </rPr>
      <t xml:space="preserve"> 
10.</t>
    </r>
    <r>
      <rPr>
        <sz val="12"/>
        <rFont val="方正黑体_GBK"/>
        <charset val="134"/>
      </rPr>
      <t>进口大门</t>
    </r>
    <r>
      <rPr>
        <sz val="12"/>
        <rFont val="方正黑体_GBK"/>
        <charset val="134"/>
      </rPr>
      <t>20</t>
    </r>
    <r>
      <rPr>
        <sz val="12"/>
        <rFont val="方正黑体_GBK"/>
        <charset val="134"/>
      </rPr>
      <t>平方米，每平方米</t>
    </r>
    <r>
      <rPr>
        <sz val="12"/>
        <rFont val="方正黑体_GBK"/>
        <charset val="134"/>
      </rPr>
      <t>500</t>
    </r>
    <r>
      <rPr>
        <sz val="12"/>
        <rFont val="方正黑体_GBK"/>
        <charset val="134"/>
      </rPr>
      <t>元，合计</t>
    </r>
    <r>
      <rPr>
        <sz val="12"/>
        <rFont val="方正黑体_GBK"/>
        <charset val="134"/>
      </rPr>
      <t>1</t>
    </r>
    <r>
      <rPr>
        <sz val="12"/>
        <rFont val="方正黑体_GBK"/>
        <charset val="134"/>
      </rPr>
      <t>万元；</t>
    </r>
    <r>
      <rPr>
        <sz val="12"/>
        <rFont val="方正黑体_GBK"/>
        <charset val="134"/>
      </rPr>
      <t xml:space="preserve">
11.</t>
    </r>
    <r>
      <rPr>
        <sz val="12"/>
        <rFont val="方正黑体_GBK"/>
        <charset val="134"/>
      </rPr>
      <t>修建围栏</t>
    </r>
    <r>
      <rPr>
        <sz val="12"/>
        <rFont val="方正黑体_GBK"/>
        <charset val="134"/>
      </rPr>
      <t>2.2</t>
    </r>
    <r>
      <rPr>
        <sz val="12"/>
        <rFont val="方正黑体_GBK"/>
        <charset val="134"/>
      </rPr>
      <t>公里，每米补助</t>
    </r>
    <r>
      <rPr>
        <sz val="12"/>
        <rFont val="方正黑体_GBK"/>
        <charset val="134"/>
      </rPr>
      <t>200</t>
    </r>
    <r>
      <rPr>
        <sz val="12"/>
        <rFont val="方正黑体_GBK"/>
        <charset val="134"/>
      </rPr>
      <t>元，共计需要资金</t>
    </r>
    <r>
      <rPr>
        <sz val="12"/>
        <rFont val="方正黑体_GBK"/>
        <charset val="134"/>
      </rPr>
      <t>44</t>
    </r>
    <r>
      <rPr>
        <sz val="12"/>
        <rFont val="方正黑体_GBK"/>
        <charset val="134"/>
      </rPr>
      <t>万元；</t>
    </r>
    <r>
      <rPr>
        <sz val="12"/>
        <rFont val="方正黑体_GBK"/>
        <charset val="134"/>
      </rPr>
      <t xml:space="preserve">
12.</t>
    </r>
    <r>
      <rPr>
        <sz val="12"/>
        <rFont val="方正黑体_GBK"/>
        <charset val="134"/>
      </rPr>
      <t>青贮窖新建</t>
    </r>
    <r>
      <rPr>
        <sz val="12"/>
        <rFont val="方正黑体_GBK"/>
        <charset val="134"/>
      </rPr>
      <t>150</t>
    </r>
    <r>
      <rPr>
        <sz val="12"/>
        <rFont val="方正黑体_GBK"/>
        <charset val="134"/>
      </rPr>
      <t>立方米青贮窖</t>
    </r>
    <r>
      <rPr>
        <sz val="12"/>
        <rFont val="方正黑体_GBK"/>
        <charset val="134"/>
      </rPr>
      <t>10</t>
    </r>
    <r>
      <rPr>
        <sz val="12"/>
        <rFont val="方正黑体_GBK"/>
        <charset val="134"/>
      </rPr>
      <t>座，每座</t>
    </r>
    <r>
      <rPr>
        <sz val="12"/>
        <rFont val="方正黑体_GBK"/>
        <charset val="134"/>
      </rPr>
      <t>5</t>
    </r>
    <r>
      <rPr>
        <sz val="12"/>
        <rFont val="方正黑体_GBK"/>
        <charset val="134"/>
      </rPr>
      <t>万元，共计</t>
    </r>
    <r>
      <rPr>
        <sz val="12"/>
        <rFont val="方正黑体_GBK"/>
        <charset val="134"/>
      </rPr>
      <t>50</t>
    </r>
    <r>
      <rPr>
        <sz val="12"/>
        <rFont val="方正黑体_GBK"/>
        <charset val="134"/>
      </rPr>
      <t>万元，</t>
    </r>
    <r>
      <rPr>
        <sz val="12"/>
        <rFont val="方正黑体_GBK"/>
        <charset val="134"/>
      </rPr>
      <t xml:space="preserve">
13</t>
    </r>
    <r>
      <rPr>
        <sz val="12"/>
        <rFont val="方正黑体_GBK"/>
        <charset val="134"/>
      </rPr>
      <t>、养殖小区内铺设</t>
    </r>
    <r>
      <rPr>
        <sz val="12"/>
        <rFont val="方正黑体_GBK"/>
        <charset val="134"/>
      </rPr>
      <t>6.8</t>
    </r>
    <r>
      <rPr>
        <sz val="12"/>
        <rFont val="方正黑体_GBK"/>
        <charset val="134"/>
      </rPr>
      <t>公里沙石料路（压实后</t>
    </r>
    <r>
      <rPr>
        <sz val="12"/>
        <rFont val="方正黑体_GBK"/>
        <charset val="134"/>
      </rPr>
      <t>30</t>
    </r>
    <r>
      <rPr>
        <sz val="12"/>
        <rFont val="方正黑体_GBK"/>
        <charset val="134"/>
      </rPr>
      <t>公分以上），每公里</t>
    </r>
    <r>
      <rPr>
        <sz val="12"/>
        <rFont val="方正黑体_GBK"/>
        <charset val="134"/>
      </rPr>
      <t>12</t>
    </r>
    <r>
      <rPr>
        <sz val="12"/>
        <rFont val="方正黑体_GBK"/>
        <charset val="134"/>
      </rPr>
      <t>万，需要资金</t>
    </r>
    <r>
      <rPr>
        <sz val="12"/>
        <rFont val="方正黑体_GBK"/>
        <charset val="134"/>
      </rPr>
      <t>81.6</t>
    </r>
    <r>
      <rPr>
        <sz val="12"/>
        <rFont val="方正黑体_GBK"/>
        <charset val="134"/>
      </rPr>
      <t>万元。</t>
    </r>
    <r>
      <rPr>
        <sz val="12"/>
        <rFont val="方正黑体_GBK"/>
        <charset val="134"/>
      </rPr>
      <t xml:space="preserve">
14</t>
    </r>
    <r>
      <rPr>
        <sz val="12"/>
        <rFont val="方正黑体_GBK"/>
        <charset val="134"/>
      </rPr>
      <t>、饲草料堆放棚</t>
    </r>
    <r>
      <rPr>
        <sz val="12"/>
        <rFont val="方正黑体_GBK"/>
        <charset val="134"/>
      </rPr>
      <t>1</t>
    </r>
    <r>
      <rPr>
        <sz val="12"/>
        <rFont val="方正黑体_GBK"/>
        <charset val="134"/>
      </rPr>
      <t>个，每座</t>
    </r>
    <r>
      <rPr>
        <sz val="12"/>
        <rFont val="方正黑体_GBK"/>
        <charset val="134"/>
      </rPr>
      <t>600</t>
    </r>
    <r>
      <rPr>
        <sz val="12"/>
        <rFont val="方正黑体_GBK"/>
        <charset val="134"/>
      </rPr>
      <t>㎡，每平方米</t>
    </r>
    <r>
      <rPr>
        <sz val="12"/>
        <rFont val="方正黑体_GBK"/>
        <charset val="134"/>
      </rPr>
      <t>563</t>
    </r>
    <r>
      <rPr>
        <sz val="12"/>
        <rFont val="方正黑体_GBK"/>
        <charset val="134"/>
      </rPr>
      <t>元，需要</t>
    </r>
    <r>
      <rPr>
        <sz val="12"/>
        <rFont val="方正黑体_GBK"/>
        <charset val="134"/>
      </rPr>
      <t>33.78</t>
    </r>
    <r>
      <rPr>
        <sz val="12"/>
        <rFont val="方正黑体_GBK"/>
        <charset val="134"/>
      </rPr>
      <t>万元。</t>
    </r>
    <r>
      <rPr>
        <sz val="12"/>
        <rFont val="方正黑体_GBK"/>
        <charset val="134"/>
      </rPr>
      <t xml:space="preserve">
15</t>
    </r>
    <r>
      <rPr>
        <sz val="12"/>
        <rFont val="方正黑体_GBK"/>
        <charset val="134"/>
      </rPr>
      <t>消毒池，长</t>
    </r>
    <r>
      <rPr>
        <sz val="12"/>
        <rFont val="方正黑体_GBK"/>
        <charset val="134"/>
      </rPr>
      <t>6.7</t>
    </r>
    <r>
      <rPr>
        <sz val="12"/>
        <rFont val="方正黑体_GBK"/>
        <charset val="134"/>
      </rPr>
      <t>米、宽</t>
    </r>
    <r>
      <rPr>
        <sz val="12"/>
        <rFont val="方正黑体_GBK"/>
        <charset val="134"/>
      </rPr>
      <t>4</t>
    </r>
    <r>
      <rPr>
        <sz val="12"/>
        <rFont val="方正黑体_GBK"/>
        <charset val="134"/>
      </rPr>
      <t>米、深</t>
    </r>
    <r>
      <rPr>
        <sz val="12"/>
        <rFont val="方正黑体_GBK"/>
        <charset val="134"/>
      </rPr>
      <t>0.2</t>
    </r>
    <r>
      <rPr>
        <sz val="12"/>
        <rFont val="方正黑体_GBK"/>
        <charset val="134"/>
      </rPr>
      <t>米，需要</t>
    </r>
    <r>
      <rPr>
        <sz val="12"/>
        <rFont val="方正黑体_GBK"/>
        <charset val="134"/>
      </rPr>
      <t>1</t>
    </r>
    <r>
      <rPr>
        <sz val="12"/>
        <rFont val="方正黑体_GBK"/>
        <charset val="134"/>
      </rPr>
      <t>万元</t>
    </r>
    <r>
      <rPr>
        <sz val="12"/>
        <rFont val="方正黑体_GBK"/>
        <charset val="134"/>
      </rPr>
      <t xml:space="preserve">                                                                      
</t>
    </r>
    <r>
      <rPr>
        <sz val="12"/>
        <rFont val="方正黑体_GBK"/>
        <charset val="134"/>
      </rPr>
      <t>项目建成后，资产归村委会所有，为</t>
    </r>
    <r>
      <rPr>
        <sz val="12"/>
        <rFont val="方正黑体_GBK"/>
        <charset val="134"/>
      </rPr>
      <t>15</t>
    </r>
    <r>
      <rPr>
        <sz val="12"/>
        <rFont val="方正黑体_GBK"/>
        <charset val="134"/>
      </rPr>
      <t>户贫困户完善标准化养殖小区，带动</t>
    </r>
    <r>
      <rPr>
        <sz val="12"/>
        <rFont val="方正黑体_GBK"/>
        <charset val="134"/>
      </rPr>
      <t>15</t>
    </r>
    <r>
      <rPr>
        <sz val="12"/>
        <rFont val="方正黑体_GBK"/>
        <charset val="134"/>
      </rPr>
      <t>户建档立卡贫困户发展畜牧产业，同时鼓励周边农户发展标准化养殖产业，户均增收</t>
    </r>
    <r>
      <rPr>
        <sz val="12"/>
        <rFont val="方正黑体_GBK"/>
        <charset val="134"/>
      </rPr>
      <t>500</t>
    </r>
    <r>
      <rPr>
        <sz val="12"/>
        <rFont val="方正黑体_GBK"/>
        <charset val="134"/>
      </rPr>
      <t>元左右。</t>
    </r>
  </si>
  <si>
    <r>
      <rPr>
        <sz val="12"/>
        <rFont val="方正黑体_GBK"/>
        <charset val="134"/>
      </rPr>
      <t>在新村委会门前修建二层店铺共计</t>
    </r>
    <r>
      <rPr>
        <sz val="12"/>
        <rFont val="方正黑体_GBK"/>
        <charset val="134"/>
      </rPr>
      <t>300</t>
    </r>
    <r>
      <rPr>
        <sz val="12"/>
        <rFont val="方正黑体_GBK"/>
        <charset val="134"/>
      </rPr>
      <t>平米（具体尺寸以设计图为准），每平米</t>
    </r>
    <r>
      <rPr>
        <sz val="12"/>
        <rFont val="方正黑体_GBK"/>
        <charset val="134"/>
      </rPr>
      <t>2300</t>
    </r>
    <r>
      <rPr>
        <sz val="12"/>
        <rFont val="方正黑体_GBK"/>
        <charset val="134"/>
      </rPr>
      <t>元，需</t>
    </r>
    <r>
      <rPr>
        <sz val="12"/>
        <rFont val="方正黑体_GBK"/>
        <charset val="134"/>
      </rPr>
      <t>69</t>
    </r>
    <r>
      <rPr>
        <sz val="12"/>
        <rFont val="方正黑体_GBK"/>
        <charset val="134"/>
      </rPr>
      <t>万元，一层作为商铺进行出租，二层作为电子商务平台，进行出售红枣产品，硬化地坪</t>
    </r>
    <r>
      <rPr>
        <sz val="12"/>
        <rFont val="方正黑体_GBK"/>
        <charset val="134"/>
      </rPr>
      <t>2100</t>
    </r>
    <r>
      <rPr>
        <sz val="12"/>
        <rFont val="方正黑体_GBK"/>
        <charset val="134"/>
      </rPr>
      <t>平米，每平米</t>
    </r>
    <r>
      <rPr>
        <sz val="12"/>
        <rFont val="方正黑体_GBK"/>
        <charset val="134"/>
      </rPr>
      <t>220</t>
    </r>
    <r>
      <rPr>
        <sz val="12"/>
        <rFont val="方正黑体_GBK"/>
        <charset val="134"/>
      </rPr>
      <t>元，农时用于红枣晾晒，闲时用于农副产品销售，需资金</t>
    </r>
    <r>
      <rPr>
        <sz val="12"/>
        <rFont val="方正黑体_GBK"/>
        <charset val="134"/>
      </rPr>
      <t>46.2</t>
    </r>
    <r>
      <rPr>
        <sz val="12"/>
        <rFont val="方正黑体_GBK"/>
        <charset val="134"/>
      </rPr>
      <t>万，产权归村集体所有，贫困户免费使用，项目建成后鼓励贫困户就业。</t>
    </r>
  </si>
  <si>
    <t>英吾斯塘乡铁热格勒克库勒村</t>
  </si>
  <si>
    <r>
      <rPr>
        <sz val="12"/>
        <rFont val="方正黑体_GBK"/>
        <charset val="134"/>
      </rPr>
      <t>1.</t>
    </r>
    <r>
      <rPr>
        <sz val="12"/>
        <rFont val="方正黑体_GBK"/>
        <charset val="134"/>
      </rPr>
      <t>新修防渗渠</t>
    </r>
    <r>
      <rPr>
        <sz val="12"/>
        <rFont val="方正黑体_GBK"/>
        <charset val="134"/>
      </rPr>
      <t>0.6U</t>
    </r>
    <r>
      <rPr>
        <sz val="12"/>
        <rFont val="方正黑体_GBK"/>
        <charset val="134"/>
      </rPr>
      <t>型</t>
    </r>
    <r>
      <rPr>
        <sz val="12"/>
        <rFont val="方正黑体_GBK"/>
        <charset val="134"/>
      </rPr>
      <t>2.4</t>
    </r>
    <r>
      <rPr>
        <sz val="12"/>
        <rFont val="方正黑体_GBK"/>
        <charset val="134"/>
      </rPr>
      <t>公里，每公里</t>
    </r>
    <r>
      <rPr>
        <sz val="12"/>
        <rFont val="方正黑体_GBK"/>
        <charset val="134"/>
      </rPr>
      <t>28</t>
    </r>
    <r>
      <rPr>
        <sz val="12"/>
        <rFont val="方正黑体_GBK"/>
        <charset val="134"/>
      </rPr>
      <t>万元。需</t>
    </r>
    <r>
      <rPr>
        <sz val="12"/>
        <rFont val="方正黑体_GBK"/>
        <charset val="134"/>
      </rPr>
      <t>67.2</t>
    </r>
    <r>
      <rPr>
        <sz val="12"/>
        <rFont val="方正黑体_GBK"/>
        <charset val="134"/>
      </rPr>
      <t>万元。</t>
    </r>
    <r>
      <rPr>
        <sz val="12"/>
        <rFont val="方正黑体_GBK"/>
        <charset val="134"/>
      </rPr>
      <t xml:space="preserve">
2.</t>
    </r>
    <r>
      <rPr>
        <sz val="12"/>
        <rFont val="方正黑体_GBK"/>
        <charset val="134"/>
      </rPr>
      <t>新修防渗渠</t>
    </r>
    <r>
      <rPr>
        <sz val="12"/>
        <rFont val="方正黑体_GBK"/>
        <charset val="134"/>
      </rPr>
      <t>0.8U</t>
    </r>
    <r>
      <rPr>
        <sz val="12"/>
        <rFont val="方正黑体_GBK"/>
        <charset val="134"/>
      </rPr>
      <t>型</t>
    </r>
    <r>
      <rPr>
        <sz val="12"/>
        <rFont val="方正黑体_GBK"/>
        <charset val="134"/>
      </rPr>
      <t>2.37</t>
    </r>
    <r>
      <rPr>
        <sz val="12"/>
        <rFont val="方正黑体_GBK"/>
        <charset val="134"/>
      </rPr>
      <t>公里，每公里</t>
    </r>
    <r>
      <rPr>
        <sz val="12"/>
        <rFont val="方正黑体_GBK"/>
        <charset val="134"/>
      </rPr>
      <t>30</t>
    </r>
    <r>
      <rPr>
        <sz val="12"/>
        <rFont val="方正黑体_GBK"/>
        <charset val="134"/>
      </rPr>
      <t>万元。需</t>
    </r>
    <r>
      <rPr>
        <sz val="12"/>
        <rFont val="方正黑体_GBK"/>
        <charset val="134"/>
      </rPr>
      <t>71.1</t>
    </r>
    <r>
      <rPr>
        <sz val="12"/>
        <rFont val="方正黑体_GBK"/>
        <charset val="134"/>
      </rPr>
      <t>万元。</t>
    </r>
  </si>
  <si>
    <r>
      <rPr>
        <sz val="12"/>
        <rFont val="方正黑体_GBK"/>
        <charset val="134"/>
      </rPr>
      <t>年户均增收</t>
    </r>
    <r>
      <rPr>
        <sz val="12"/>
        <rFont val="方正黑体_GBK"/>
        <charset val="134"/>
      </rPr>
      <t>300</t>
    </r>
    <r>
      <rPr>
        <sz val="12"/>
        <rFont val="方正黑体_GBK"/>
        <charset val="134"/>
      </rPr>
      <t>元</t>
    </r>
  </si>
  <si>
    <t>红枣晾晒交易市场设施建设</t>
  </si>
  <si>
    <r>
      <rPr>
        <sz val="12"/>
        <rFont val="方正黑体_GBK"/>
        <charset val="134"/>
      </rPr>
      <t>集中建设一处红枣晾晒场（带围栏），硬化地坪</t>
    </r>
    <r>
      <rPr>
        <sz val="12"/>
        <rFont val="方正黑体_GBK"/>
        <charset val="134"/>
      </rPr>
      <t>3000</t>
    </r>
    <r>
      <rPr>
        <sz val="12"/>
        <rFont val="方正黑体_GBK"/>
        <charset val="134"/>
      </rPr>
      <t>平方米，每平方米</t>
    </r>
    <r>
      <rPr>
        <sz val="12"/>
        <rFont val="方正黑体_GBK"/>
        <charset val="134"/>
      </rPr>
      <t>200</t>
    </r>
    <r>
      <rPr>
        <sz val="12"/>
        <rFont val="方正黑体_GBK"/>
        <charset val="134"/>
      </rPr>
      <t>元，需资金</t>
    </r>
    <r>
      <rPr>
        <sz val="12"/>
        <rFont val="方正黑体_GBK"/>
        <charset val="134"/>
      </rPr>
      <t>60</t>
    </r>
    <r>
      <rPr>
        <sz val="12"/>
        <rFont val="方正黑体_GBK"/>
        <charset val="134"/>
      </rPr>
      <t>万元建设</t>
    </r>
    <r>
      <rPr>
        <sz val="12"/>
        <rFont val="方正黑体_GBK"/>
        <charset val="134"/>
      </rPr>
      <t>80</t>
    </r>
    <r>
      <rPr>
        <sz val="12"/>
        <rFont val="方正黑体_GBK"/>
        <charset val="134"/>
      </rPr>
      <t>平方米红枣检测室（铺设电地暖），需</t>
    </r>
    <r>
      <rPr>
        <sz val="12"/>
        <rFont val="方正黑体_GBK"/>
        <charset val="134"/>
      </rPr>
      <t>10</t>
    </r>
    <r>
      <rPr>
        <sz val="12"/>
        <rFont val="方正黑体_GBK"/>
        <charset val="134"/>
      </rPr>
      <t>万元；共需资金</t>
    </r>
    <r>
      <rPr>
        <sz val="12"/>
        <rFont val="方正黑体_GBK"/>
        <charset val="134"/>
      </rPr>
      <t>70</t>
    </r>
    <r>
      <rPr>
        <sz val="12"/>
        <rFont val="方正黑体_GBK"/>
        <charset val="134"/>
      </rPr>
      <t>万元。晾晒场主要用于农产品晾晒，产权归村集体所有，贫困户免费使用。</t>
    </r>
  </si>
  <si>
    <t>英吾斯塘乡英吾斯塘村</t>
  </si>
  <si>
    <r>
      <rPr>
        <sz val="12"/>
        <rFont val="方正黑体_GBK"/>
        <charset val="134"/>
      </rPr>
      <t>英吾斯塘乡英吾斯塘村养殖小区配套机械设备。</t>
    </r>
    <r>
      <rPr>
        <sz val="12"/>
        <rFont val="方正黑体_GBK"/>
        <charset val="134"/>
      </rPr>
      <t xml:space="preserve">
1</t>
    </r>
    <r>
      <rPr>
        <sz val="12"/>
        <rFont val="方正黑体_GBK"/>
        <charset val="134"/>
      </rPr>
      <t>、</t>
    </r>
    <r>
      <rPr>
        <sz val="12"/>
        <rFont val="方正黑体_GBK"/>
        <charset val="134"/>
      </rPr>
      <t>9TMR</t>
    </r>
    <r>
      <rPr>
        <sz val="12"/>
        <rFont val="方正黑体_GBK"/>
        <charset val="134"/>
      </rPr>
      <t>搅拌机一台</t>
    </r>
    <r>
      <rPr>
        <sz val="12"/>
        <rFont val="方正黑体_GBK"/>
        <charset val="134"/>
      </rPr>
      <t>&lt;</t>
    </r>
    <r>
      <rPr>
        <sz val="12"/>
        <rFont val="方正黑体_GBK"/>
        <charset val="134"/>
      </rPr>
      <t>参数：搅拌仓容积≧</t>
    </r>
    <r>
      <rPr>
        <sz val="12"/>
        <rFont val="方正黑体_GBK"/>
        <charset val="134"/>
      </rPr>
      <t>12</t>
    </r>
    <r>
      <rPr>
        <sz val="12"/>
        <rFont val="方正黑体_GBK"/>
        <charset val="134"/>
      </rPr>
      <t>立方米，配套动力（电动）≧</t>
    </r>
    <r>
      <rPr>
        <sz val="12"/>
        <rFont val="方正黑体_GBK"/>
        <charset val="134"/>
      </rPr>
      <t>22KW</t>
    </r>
    <r>
      <rPr>
        <sz val="12"/>
        <rFont val="方正黑体_GBK"/>
        <charset val="134"/>
      </rPr>
      <t>，搅龙转速：</t>
    </r>
    <r>
      <rPr>
        <sz val="12"/>
        <rFont val="方正黑体_GBK"/>
        <charset val="134"/>
      </rPr>
      <t>18r/min</t>
    </r>
    <r>
      <rPr>
        <sz val="12"/>
        <rFont val="方正黑体_GBK"/>
        <charset val="134"/>
      </rPr>
      <t>，结构形式：卧式，配套输送带</t>
    </r>
    <r>
      <rPr>
        <sz val="12"/>
        <rFont val="方正黑体_GBK"/>
        <charset val="134"/>
      </rPr>
      <t>&gt;</t>
    </r>
    <r>
      <rPr>
        <sz val="12"/>
        <rFont val="方正黑体_GBK"/>
        <charset val="134"/>
      </rPr>
      <t>，每台</t>
    </r>
    <r>
      <rPr>
        <sz val="12"/>
        <rFont val="方正黑体_GBK"/>
        <charset val="134"/>
      </rPr>
      <t>17</t>
    </r>
    <r>
      <rPr>
        <sz val="12"/>
        <rFont val="方正黑体_GBK"/>
        <charset val="134"/>
      </rPr>
      <t>万元；</t>
    </r>
    <r>
      <rPr>
        <sz val="12"/>
        <rFont val="方正黑体_GBK"/>
        <charset val="134"/>
      </rPr>
      <t xml:space="preserve">
2</t>
    </r>
    <r>
      <rPr>
        <sz val="12"/>
        <rFont val="方正黑体_GBK"/>
        <charset val="134"/>
      </rPr>
      <t>、</t>
    </r>
    <r>
      <rPr>
        <sz val="12"/>
        <rFont val="方正黑体_GBK"/>
        <charset val="134"/>
      </rPr>
      <t>30</t>
    </r>
    <r>
      <rPr>
        <sz val="12"/>
        <rFont val="方正黑体_GBK"/>
        <charset val="134"/>
      </rPr>
      <t>农用铲车一辆，配抓头</t>
    </r>
    <r>
      <rPr>
        <sz val="12"/>
        <rFont val="方正黑体_GBK"/>
        <charset val="134"/>
      </rPr>
      <t>&lt;</t>
    </r>
    <r>
      <rPr>
        <sz val="12"/>
        <rFont val="方正黑体_GBK"/>
        <charset val="134"/>
      </rPr>
      <t>参数：动力（柴油机）：≧</t>
    </r>
    <r>
      <rPr>
        <sz val="12"/>
        <rFont val="方正黑体_GBK"/>
        <charset val="134"/>
      </rPr>
      <t>70KW</t>
    </r>
    <r>
      <rPr>
        <sz val="12"/>
        <rFont val="方正黑体_GBK"/>
        <charset val="134"/>
      </rPr>
      <t>，额定载重量：</t>
    </r>
    <r>
      <rPr>
        <sz val="12"/>
        <rFont val="方正黑体_GBK"/>
        <charset val="134"/>
      </rPr>
      <t>2000KG</t>
    </r>
    <r>
      <rPr>
        <sz val="12"/>
        <rFont val="方正黑体_GBK"/>
        <charset val="134"/>
      </rPr>
      <t>，卸载高度≧</t>
    </r>
    <r>
      <rPr>
        <sz val="12"/>
        <rFont val="方正黑体_GBK"/>
        <charset val="134"/>
      </rPr>
      <t>3.5M&gt;</t>
    </r>
    <r>
      <rPr>
        <sz val="12"/>
        <rFont val="方正黑体_GBK"/>
        <charset val="134"/>
      </rPr>
      <t>每辆</t>
    </r>
    <r>
      <rPr>
        <sz val="12"/>
        <rFont val="方正黑体_GBK"/>
        <charset val="134"/>
      </rPr>
      <t>24</t>
    </r>
    <r>
      <rPr>
        <sz val="12"/>
        <rFont val="方正黑体_GBK"/>
        <charset val="134"/>
      </rPr>
      <t>万元；</t>
    </r>
    <r>
      <rPr>
        <sz val="12"/>
        <rFont val="方正黑体_GBK"/>
        <charset val="134"/>
      </rPr>
      <t xml:space="preserve">
3</t>
    </r>
    <r>
      <rPr>
        <sz val="12"/>
        <rFont val="方正黑体_GBK"/>
        <charset val="134"/>
      </rPr>
      <t>、</t>
    </r>
    <r>
      <rPr>
        <sz val="12"/>
        <rFont val="方正黑体_GBK"/>
        <charset val="134"/>
      </rPr>
      <t>50</t>
    </r>
    <r>
      <rPr>
        <sz val="12"/>
        <rFont val="方正黑体_GBK"/>
        <charset val="134"/>
      </rPr>
      <t>吨地磅一座，每座</t>
    </r>
    <r>
      <rPr>
        <sz val="12"/>
        <rFont val="方正黑体_GBK"/>
        <charset val="134"/>
      </rPr>
      <t>6</t>
    </r>
    <r>
      <rPr>
        <sz val="12"/>
        <rFont val="方正黑体_GBK"/>
        <charset val="134"/>
      </rPr>
      <t>万元；</t>
    </r>
    <r>
      <rPr>
        <sz val="12"/>
        <rFont val="方正黑体_GBK"/>
        <charset val="134"/>
      </rPr>
      <t xml:space="preserve">
4</t>
    </r>
    <r>
      <rPr>
        <sz val="12"/>
        <rFont val="方正黑体_GBK"/>
        <charset val="134"/>
      </rPr>
      <t>、</t>
    </r>
    <r>
      <rPr>
        <sz val="12"/>
        <rFont val="方正黑体_GBK"/>
        <charset val="134"/>
      </rPr>
      <t>30千瓦青贮铡草机一台&lt;参数：生产率：≧9000（kg/h），结构质量：≧800KG，配套动力≧15Kw，结构形式：盘式，主轴转速≧500r/min&gt;每台4.5万元；
5、粉碎机一台（配套动力≥15kw;主轴转率≥1600r/min；生产效率≥500kg/h）,每台0.8万元；
6、消毒车1辆&lt;参数：水平射程30米，泵机功率1.5Kw，喷雾流量6-18L/s，水平旋转角度±360&gt;每辆15万元；
7、无害化牲畜焚烧炉1台（处理量&gt;30kg/h），6.5万元。项目建成后，资产归村委会所有，为11户贫困户完善标准化养殖小区，带动15户建档立卡贫困户发展畜牧产业，同时鼓励周边农户发展标准化养殖产业，户均增收500元左右。</t>
    </r>
  </si>
  <si>
    <r>
      <rPr>
        <sz val="12"/>
        <rFont val="方正黑体_GBK"/>
        <charset val="134"/>
      </rPr>
      <t>为巩固产业发展，在英吾斯塘村规划配套标准化养殖小区公共设施</t>
    </r>
    <r>
      <rPr>
        <sz val="12"/>
        <rFont val="方正黑体_GBK"/>
        <charset val="134"/>
      </rPr>
      <t xml:space="preserve">                                      
1.</t>
    </r>
    <r>
      <rPr>
        <sz val="12"/>
        <rFont val="方正黑体_GBK"/>
        <charset val="134"/>
      </rPr>
      <t>技术服务室</t>
    </r>
    <r>
      <rPr>
        <sz val="12"/>
        <rFont val="方正黑体_GBK"/>
        <charset val="134"/>
      </rPr>
      <t>85</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11.05</t>
    </r>
    <r>
      <rPr>
        <sz val="12"/>
        <rFont val="方正黑体_GBK"/>
        <charset val="134"/>
      </rPr>
      <t>万元；</t>
    </r>
    <r>
      <rPr>
        <sz val="12"/>
        <rFont val="方正黑体_GBK"/>
        <charset val="134"/>
      </rPr>
      <t xml:space="preserve">
2.</t>
    </r>
    <r>
      <rPr>
        <sz val="12"/>
        <rFont val="方正黑体_GBK"/>
        <charset val="134"/>
      </rPr>
      <t>品种改良室</t>
    </r>
    <r>
      <rPr>
        <sz val="12"/>
        <rFont val="方正黑体_GBK"/>
        <charset val="134"/>
      </rPr>
      <t>77</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10.01</t>
    </r>
    <r>
      <rPr>
        <sz val="12"/>
        <rFont val="方正黑体_GBK"/>
        <charset val="134"/>
      </rPr>
      <t>万元；</t>
    </r>
    <r>
      <rPr>
        <sz val="12"/>
        <rFont val="方正黑体_GBK"/>
        <charset val="134"/>
      </rPr>
      <t xml:space="preserve">
3.</t>
    </r>
    <r>
      <rPr>
        <sz val="12"/>
        <rFont val="方正黑体_GBK"/>
        <charset val="134"/>
      </rPr>
      <t>病羊隔离治疗区</t>
    </r>
    <r>
      <rPr>
        <sz val="12"/>
        <rFont val="方正黑体_GBK"/>
        <charset val="134"/>
      </rPr>
      <t>100</t>
    </r>
    <r>
      <rPr>
        <sz val="12"/>
        <rFont val="方正黑体_GBK"/>
        <charset val="134"/>
      </rPr>
      <t>㎡（病羊治疗室</t>
    </r>
    <r>
      <rPr>
        <sz val="12"/>
        <rFont val="方正黑体_GBK"/>
        <charset val="134"/>
      </rPr>
      <t>60</t>
    </r>
    <r>
      <rPr>
        <sz val="12"/>
        <rFont val="方正黑体_GBK"/>
        <charset val="134"/>
      </rPr>
      <t>㎡、无害化处理室</t>
    </r>
    <r>
      <rPr>
        <sz val="12"/>
        <rFont val="方正黑体_GBK"/>
        <charset val="134"/>
      </rPr>
      <t>40</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13</t>
    </r>
    <r>
      <rPr>
        <sz val="12"/>
        <rFont val="方正黑体_GBK"/>
        <charset val="134"/>
      </rPr>
      <t>万元；</t>
    </r>
    <r>
      <rPr>
        <sz val="12"/>
        <rFont val="方正黑体_GBK"/>
        <charset val="134"/>
      </rPr>
      <t xml:space="preserve">
4.</t>
    </r>
    <r>
      <rPr>
        <sz val="12"/>
        <rFont val="方正黑体_GBK"/>
        <charset val="134"/>
      </rPr>
      <t>青贮窖</t>
    </r>
    <r>
      <rPr>
        <sz val="12"/>
        <rFont val="方正黑体_GBK"/>
        <charset val="134"/>
      </rPr>
      <t>4</t>
    </r>
    <r>
      <rPr>
        <sz val="12"/>
        <rFont val="方正黑体_GBK"/>
        <charset val="134"/>
      </rPr>
      <t>座，</t>
    </r>
    <r>
      <rPr>
        <sz val="12"/>
        <rFont val="方正黑体_GBK"/>
        <charset val="134"/>
      </rPr>
      <t>150</t>
    </r>
    <r>
      <rPr>
        <sz val="12"/>
        <rFont val="方正黑体_GBK"/>
        <charset val="134"/>
      </rPr>
      <t>立方</t>
    </r>
    <r>
      <rPr>
        <sz val="12"/>
        <rFont val="方正黑体_GBK"/>
        <charset val="134"/>
      </rPr>
      <t>/</t>
    </r>
    <r>
      <rPr>
        <sz val="12"/>
        <rFont val="方正黑体_GBK"/>
        <charset val="134"/>
      </rPr>
      <t>座，</t>
    </r>
    <r>
      <rPr>
        <sz val="12"/>
        <rFont val="方正黑体_GBK"/>
        <charset val="134"/>
      </rPr>
      <t>6</t>
    </r>
    <r>
      <rPr>
        <sz val="12"/>
        <rFont val="方正黑体_GBK"/>
        <charset val="134"/>
      </rPr>
      <t>万元</t>
    </r>
    <r>
      <rPr>
        <sz val="12"/>
        <rFont val="方正黑体_GBK"/>
        <charset val="134"/>
      </rPr>
      <t>/</t>
    </r>
    <r>
      <rPr>
        <sz val="12"/>
        <rFont val="方正黑体_GBK"/>
        <charset val="134"/>
      </rPr>
      <t>座，需要</t>
    </r>
    <r>
      <rPr>
        <sz val="12"/>
        <rFont val="方正黑体_GBK"/>
        <charset val="134"/>
      </rPr>
      <t>24</t>
    </r>
    <r>
      <rPr>
        <sz val="12"/>
        <rFont val="方正黑体_GBK"/>
        <charset val="134"/>
      </rPr>
      <t>万元；</t>
    </r>
    <r>
      <rPr>
        <sz val="12"/>
        <rFont val="方正黑体_GBK"/>
        <charset val="134"/>
      </rPr>
      <t xml:space="preserve">
5.</t>
    </r>
    <r>
      <rPr>
        <sz val="12"/>
        <rFont val="方正黑体_GBK"/>
        <charset val="134"/>
      </rPr>
      <t>饲草料加工厂房</t>
    </r>
    <r>
      <rPr>
        <sz val="12"/>
        <rFont val="方正黑体_GBK"/>
        <charset val="134"/>
      </rPr>
      <t>300</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39</t>
    </r>
    <r>
      <rPr>
        <sz val="12"/>
        <rFont val="方正黑体_GBK"/>
        <charset val="134"/>
      </rPr>
      <t>万元；</t>
    </r>
    <r>
      <rPr>
        <sz val="12"/>
        <rFont val="方正黑体_GBK"/>
        <charset val="134"/>
      </rPr>
      <t xml:space="preserve">
6.</t>
    </r>
    <r>
      <rPr>
        <sz val="12"/>
        <rFont val="方正黑体_GBK"/>
        <charset val="134"/>
      </rPr>
      <t>药浴池一座，</t>
    </r>
    <r>
      <rPr>
        <sz val="12"/>
        <rFont val="方正黑体_GBK"/>
        <charset val="134"/>
      </rPr>
      <t>20</t>
    </r>
    <r>
      <rPr>
        <sz val="12"/>
        <rFont val="方正黑体_GBK"/>
        <charset val="134"/>
      </rPr>
      <t>平方米，每平方米</t>
    </r>
    <r>
      <rPr>
        <sz val="12"/>
        <rFont val="方正黑体_GBK"/>
        <charset val="134"/>
      </rPr>
      <t>850</t>
    </r>
    <r>
      <rPr>
        <sz val="12"/>
        <rFont val="方正黑体_GBK"/>
        <charset val="134"/>
      </rPr>
      <t>元，需要</t>
    </r>
    <r>
      <rPr>
        <sz val="12"/>
        <rFont val="方正黑体_GBK"/>
        <charset val="134"/>
      </rPr>
      <t>3.06</t>
    </r>
    <r>
      <rPr>
        <sz val="12"/>
        <rFont val="方正黑体_GBK"/>
        <charset val="134"/>
      </rPr>
      <t>万元</t>
    </r>
    <r>
      <rPr>
        <sz val="12"/>
        <rFont val="方正黑体_GBK"/>
        <charset val="134"/>
      </rPr>
      <t xml:space="preserve">
7.</t>
    </r>
    <r>
      <rPr>
        <sz val="12"/>
        <rFont val="方正黑体_GBK"/>
        <charset val="134"/>
      </rPr>
      <t>消毒室</t>
    </r>
    <r>
      <rPr>
        <sz val="12"/>
        <rFont val="方正黑体_GBK"/>
        <charset val="134"/>
      </rPr>
      <t>54</t>
    </r>
    <r>
      <rPr>
        <sz val="12"/>
        <rFont val="方正黑体_GBK"/>
        <charset val="134"/>
      </rPr>
      <t>㎡，每平米</t>
    </r>
    <r>
      <rPr>
        <sz val="12"/>
        <rFont val="方正黑体_GBK"/>
        <charset val="134"/>
      </rPr>
      <t>1300</t>
    </r>
    <r>
      <rPr>
        <sz val="12"/>
        <rFont val="方正黑体_GBK"/>
        <charset val="134"/>
      </rPr>
      <t>元，需要</t>
    </r>
    <r>
      <rPr>
        <sz val="12"/>
        <rFont val="方正黑体_GBK"/>
        <charset val="134"/>
      </rPr>
      <t>7.02</t>
    </r>
    <r>
      <rPr>
        <sz val="12"/>
        <rFont val="方正黑体_GBK"/>
        <charset val="134"/>
      </rPr>
      <t>万元；</t>
    </r>
    <r>
      <rPr>
        <sz val="12"/>
        <rFont val="方正黑体_GBK"/>
        <charset val="134"/>
      </rPr>
      <t>1.</t>
    </r>
    <r>
      <rPr>
        <sz val="12"/>
        <rFont val="方正黑体_GBK"/>
        <charset val="134"/>
      </rPr>
      <t>堆粪场</t>
    </r>
    <r>
      <rPr>
        <sz val="12"/>
        <rFont val="方正黑体_GBK"/>
        <charset val="134"/>
      </rPr>
      <t>1</t>
    </r>
    <r>
      <rPr>
        <sz val="12"/>
        <rFont val="方正黑体_GBK"/>
        <charset val="134"/>
      </rPr>
      <t>个，面积</t>
    </r>
    <r>
      <rPr>
        <sz val="12"/>
        <rFont val="方正黑体_GBK"/>
        <charset val="134"/>
      </rPr>
      <t>1000</t>
    </r>
    <r>
      <rPr>
        <sz val="12"/>
        <rFont val="方正黑体_GBK"/>
        <charset val="134"/>
      </rPr>
      <t>平方米，每平方</t>
    </r>
    <r>
      <rPr>
        <sz val="12"/>
        <rFont val="方正黑体_GBK"/>
        <charset val="134"/>
      </rPr>
      <t>200</t>
    </r>
    <r>
      <rPr>
        <sz val="12"/>
        <rFont val="方正黑体_GBK"/>
        <charset val="134"/>
      </rPr>
      <t>元，需</t>
    </r>
    <r>
      <rPr>
        <sz val="12"/>
        <rFont val="方正黑体_GBK"/>
        <charset val="134"/>
      </rPr>
      <t>20</t>
    </r>
    <r>
      <rPr>
        <sz val="12"/>
        <rFont val="方正黑体_GBK"/>
        <charset val="134"/>
      </rPr>
      <t>万元</t>
    </r>
    <r>
      <rPr>
        <sz val="12"/>
        <rFont val="方正黑体_GBK"/>
        <charset val="134"/>
      </rPr>
      <t xml:space="preserve"> </t>
    </r>
    <r>
      <rPr>
        <sz val="12"/>
        <rFont val="方正黑体_GBK"/>
        <charset val="134"/>
      </rPr>
      <t>；</t>
    </r>
    <r>
      <rPr>
        <sz val="12"/>
        <rFont val="方正黑体_GBK"/>
        <charset val="134"/>
      </rPr>
      <t xml:space="preserve">
8.</t>
    </r>
    <r>
      <rPr>
        <sz val="12"/>
        <rFont val="方正黑体_GBK"/>
        <charset val="134"/>
      </rPr>
      <t>新建肉羊装卸台</t>
    </r>
    <r>
      <rPr>
        <sz val="12"/>
        <rFont val="方正黑体_GBK"/>
        <charset val="134"/>
      </rPr>
      <t>1</t>
    </r>
    <r>
      <rPr>
        <sz val="12"/>
        <rFont val="方正黑体_GBK"/>
        <charset val="134"/>
      </rPr>
      <t>座（长</t>
    </r>
    <r>
      <rPr>
        <sz val="12"/>
        <rFont val="方正黑体_GBK"/>
        <charset val="134"/>
      </rPr>
      <t>6.7</t>
    </r>
    <r>
      <rPr>
        <sz val="12"/>
        <rFont val="方正黑体_GBK"/>
        <charset val="134"/>
      </rPr>
      <t>米、宽</t>
    </r>
    <r>
      <rPr>
        <sz val="12"/>
        <rFont val="方正黑体_GBK"/>
        <charset val="134"/>
      </rPr>
      <t>2.5</t>
    </r>
    <r>
      <rPr>
        <sz val="12"/>
        <rFont val="方正黑体_GBK"/>
        <charset val="134"/>
      </rPr>
      <t>米、高</t>
    </r>
    <r>
      <rPr>
        <sz val="12"/>
        <rFont val="方正黑体_GBK"/>
        <charset val="134"/>
      </rPr>
      <t>1.2</t>
    </r>
    <r>
      <rPr>
        <sz val="12"/>
        <rFont val="方正黑体_GBK"/>
        <charset val="134"/>
      </rPr>
      <t>米）需</t>
    </r>
    <r>
      <rPr>
        <sz val="12"/>
        <rFont val="方正黑体_GBK"/>
        <charset val="134"/>
      </rPr>
      <t>1</t>
    </r>
    <r>
      <rPr>
        <sz val="12"/>
        <rFont val="方正黑体_GBK"/>
        <charset val="134"/>
      </rPr>
      <t>万元；</t>
    </r>
    <r>
      <rPr>
        <sz val="12"/>
        <rFont val="方正黑体_GBK"/>
        <charset val="134"/>
      </rPr>
      <t xml:space="preserve">
9.</t>
    </r>
    <r>
      <rPr>
        <sz val="12"/>
        <rFont val="方正黑体_GBK"/>
        <charset val="134"/>
      </rPr>
      <t>出口大门</t>
    </r>
    <r>
      <rPr>
        <sz val="12"/>
        <rFont val="方正黑体_GBK"/>
        <charset val="134"/>
      </rPr>
      <t>20</t>
    </r>
    <r>
      <rPr>
        <sz val="12"/>
        <rFont val="方正黑体_GBK"/>
        <charset val="134"/>
      </rPr>
      <t>平方米，每平方米</t>
    </r>
    <r>
      <rPr>
        <sz val="12"/>
        <rFont val="方正黑体_GBK"/>
        <charset val="134"/>
      </rPr>
      <t>500</t>
    </r>
    <r>
      <rPr>
        <sz val="12"/>
        <rFont val="方正黑体_GBK"/>
        <charset val="134"/>
      </rPr>
      <t>元，合计</t>
    </r>
    <r>
      <rPr>
        <sz val="12"/>
        <rFont val="方正黑体_GBK"/>
        <charset val="134"/>
      </rPr>
      <t>1</t>
    </r>
    <r>
      <rPr>
        <sz val="12"/>
        <rFont val="方正黑体_GBK"/>
        <charset val="134"/>
      </rPr>
      <t>万元；</t>
    </r>
    <r>
      <rPr>
        <sz val="12"/>
        <rFont val="方正黑体_GBK"/>
        <charset val="134"/>
      </rPr>
      <t xml:space="preserve"> 
10.</t>
    </r>
    <r>
      <rPr>
        <sz val="12"/>
        <rFont val="方正黑体_GBK"/>
        <charset val="134"/>
      </rPr>
      <t>进口大门</t>
    </r>
    <r>
      <rPr>
        <sz val="12"/>
        <rFont val="方正黑体_GBK"/>
        <charset val="134"/>
      </rPr>
      <t>20</t>
    </r>
    <r>
      <rPr>
        <sz val="12"/>
        <rFont val="方正黑体_GBK"/>
        <charset val="134"/>
      </rPr>
      <t>平方米，每平方米</t>
    </r>
    <r>
      <rPr>
        <sz val="12"/>
        <rFont val="方正黑体_GBK"/>
        <charset val="134"/>
      </rPr>
      <t>500</t>
    </r>
    <r>
      <rPr>
        <sz val="12"/>
        <rFont val="方正黑体_GBK"/>
        <charset val="134"/>
      </rPr>
      <t>元，合计</t>
    </r>
    <r>
      <rPr>
        <sz val="12"/>
        <rFont val="方正黑体_GBK"/>
        <charset val="134"/>
      </rPr>
      <t>1</t>
    </r>
    <r>
      <rPr>
        <sz val="12"/>
        <rFont val="方正黑体_GBK"/>
        <charset val="134"/>
      </rPr>
      <t>万元；</t>
    </r>
    <r>
      <rPr>
        <sz val="12"/>
        <rFont val="方正黑体_GBK"/>
        <charset val="134"/>
      </rPr>
      <t xml:space="preserve">
11.</t>
    </r>
    <r>
      <rPr>
        <sz val="12"/>
        <rFont val="方正黑体_GBK"/>
        <charset val="134"/>
      </rPr>
      <t>修建围栏</t>
    </r>
    <r>
      <rPr>
        <sz val="12"/>
        <rFont val="方正黑体_GBK"/>
        <charset val="134"/>
      </rPr>
      <t>2.2</t>
    </r>
    <r>
      <rPr>
        <sz val="12"/>
        <rFont val="方正黑体_GBK"/>
        <charset val="134"/>
      </rPr>
      <t>公里，每米补助</t>
    </r>
    <r>
      <rPr>
        <sz val="12"/>
        <rFont val="方正黑体_GBK"/>
        <charset val="134"/>
      </rPr>
      <t>200</t>
    </r>
    <r>
      <rPr>
        <sz val="12"/>
        <rFont val="方正黑体_GBK"/>
        <charset val="134"/>
      </rPr>
      <t>元，共计需要资金</t>
    </r>
    <r>
      <rPr>
        <sz val="12"/>
        <rFont val="方正黑体_GBK"/>
        <charset val="134"/>
      </rPr>
      <t>44</t>
    </r>
    <r>
      <rPr>
        <sz val="12"/>
        <rFont val="方正黑体_GBK"/>
        <charset val="134"/>
      </rPr>
      <t>万元；</t>
    </r>
    <r>
      <rPr>
        <sz val="12"/>
        <rFont val="方正黑体_GBK"/>
        <charset val="134"/>
      </rPr>
      <t xml:space="preserve">
12.</t>
    </r>
    <r>
      <rPr>
        <sz val="12"/>
        <rFont val="方正黑体_GBK"/>
        <charset val="134"/>
      </rPr>
      <t>青贮窖新建</t>
    </r>
    <r>
      <rPr>
        <sz val="12"/>
        <rFont val="方正黑体_GBK"/>
        <charset val="134"/>
      </rPr>
      <t>150</t>
    </r>
    <r>
      <rPr>
        <sz val="12"/>
        <rFont val="方正黑体_GBK"/>
        <charset val="134"/>
      </rPr>
      <t>立方米青贮窖</t>
    </r>
    <r>
      <rPr>
        <sz val="12"/>
        <rFont val="方正黑体_GBK"/>
        <charset val="134"/>
      </rPr>
      <t>10</t>
    </r>
    <r>
      <rPr>
        <sz val="12"/>
        <rFont val="方正黑体_GBK"/>
        <charset val="134"/>
      </rPr>
      <t>座，每座</t>
    </r>
    <r>
      <rPr>
        <sz val="12"/>
        <rFont val="方正黑体_GBK"/>
        <charset val="134"/>
      </rPr>
      <t>5</t>
    </r>
    <r>
      <rPr>
        <sz val="12"/>
        <rFont val="方正黑体_GBK"/>
        <charset val="134"/>
      </rPr>
      <t>万元，共计</t>
    </r>
    <r>
      <rPr>
        <sz val="12"/>
        <rFont val="方正黑体_GBK"/>
        <charset val="134"/>
      </rPr>
      <t>50</t>
    </r>
    <r>
      <rPr>
        <sz val="12"/>
        <rFont val="方正黑体_GBK"/>
        <charset val="134"/>
      </rPr>
      <t>万元，</t>
    </r>
    <r>
      <rPr>
        <sz val="12"/>
        <rFont val="方正黑体_GBK"/>
        <charset val="134"/>
      </rPr>
      <t xml:space="preserve">
13</t>
    </r>
    <r>
      <rPr>
        <sz val="12"/>
        <rFont val="方正黑体_GBK"/>
        <charset val="134"/>
      </rPr>
      <t>、养殖小区内铺设</t>
    </r>
    <r>
      <rPr>
        <sz val="12"/>
        <rFont val="方正黑体_GBK"/>
        <charset val="134"/>
      </rPr>
      <t>6</t>
    </r>
    <r>
      <rPr>
        <sz val="12"/>
        <rFont val="方正黑体_GBK"/>
        <charset val="134"/>
      </rPr>
      <t>公里沙石料路（压实后</t>
    </r>
    <r>
      <rPr>
        <sz val="12"/>
        <rFont val="方正黑体_GBK"/>
        <charset val="134"/>
      </rPr>
      <t>30</t>
    </r>
    <r>
      <rPr>
        <sz val="12"/>
        <rFont val="方正黑体_GBK"/>
        <charset val="134"/>
      </rPr>
      <t>公分以上），每公里</t>
    </r>
    <r>
      <rPr>
        <sz val="12"/>
        <rFont val="方正黑体_GBK"/>
        <charset val="134"/>
      </rPr>
      <t>12</t>
    </r>
    <r>
      <rPr>
        <sz val="12"/>
        <rFont val="方正黑体_GBK"/>
        <charset val="134"/>
      </rPr>
      <t>万，需要资金</t>
    </r>
    <r>
      <rPr>
        <sz val="12"/>
        <rFont val="方正黑体_GBK"/>
        <charset val="134"/>
      </rPr>
      <t>72</t>
    </r>
    <r>
      <rPr>
        <sz val="12"/>
        <rFont val="方正黑体_GBK"/>
        <charset val="134"/>
      </rPr>
      <t>万元。</t>
    </r>
    <r>
      <rPr>
        <sz val="12"/>
        <rFont val="方正黑体_GBK"/>
        <charset val="134"/>
      </rPr>
      <t xml:space="preserve">
14</t>
    </r>
    <r>
      <rPr>
        <sz val="12"/>
        <rFont val="方正黑体_GBK"/>
        <charset val="134"/>
      </rPr>
      <t>、饲草料堆放棚</t>
    </r>
    <r>
      <rPr>
        <sz val="12"/>
        <rFont val="方正黑体_GBK"/>
        <charset val="134"/>
      </rPr>
      <t>1</t>
    </r>
    <r>
      <rPr>
        <sz val="12"/>
        <rFont val="方正黑体_GBK"/>
        <charset val="134"/>
      </rPr>
      <t>个，每座</t>
    </r>
    <r>
      <rPr>
        <sz val="12"/>
        <rFont val="方正黑体_GBK"/>
        <charset val="134"/>
      </rPr>
      <t>600</t>
    </r>
    <r>
      <rPr>
        <sz val="12"/>
        <rFont val="方正黑体_GBK"/>
        <charset val="134"/>
      </rPr>
      <t>㎡，每平方米</t>
    </r>
    <r>
      <rPr>
        <sz val="12"/>
        <rFont val="方正黑体_GBK"/>
        <charset val="134"/>
      </rPr>
      <t>563</t>
    </r>
    <r>
      <rPr>
        <sz val="12"/>
        <rFont val="方正黑体_GBK"/>
        <charset val="134"/>
      </rPr>
      <t>元，需要</t>
    </r>
    <r>
      <rPr>
        <sz val="12"/>
        <rFont val="方正黑体_GBK"/>
        <charset val="134"/>
      </rPr>
      <t>33.78</t>
    </r>
    <r>
      <rPr>
        <sz val="12"/>
        <rFont val="方正黑体_GBK"/>
        <charset val="134"/>
      </rPr>
      <t>万元。</t>
    </r>
    <r>
      <rPr>
        <sz val="12"/>
        <rFont val="方正黑体_GBK"/>
        <charset val="134"/>
      </rPr>
      <t xml:space="preserve">
15.</t>
    </r>
    <r>
      <rPr>
        <sz val="12"/>
        <rFont val="方正黑体_GBK"/>
        <charset val="134"/>
      </rPr>
      <t>消毒池，长</t>
    </r>
    <r>
      <rPr>
        <sz val="12"/>
        <rFont val="方正黑体_GBK"/>
        <charset val="134"/>
      </rPr>
      <t>6.7</t>
    </r>
    <r>
      <rPr>
        <sz val="12"/>
        <rFont val="方正黑体_GBK"/>
        <charset val="134"/>
      </rPr>
      <t>米、宽</t>
    </r>
    <r>
      <rPr>
        <sz val="12"/>
        <rFont val="方正黑体_GBK"/>
        <charset val="134"/>
      </rPr>
      <t>4</t>
    </r>
    <r>
      <rPr>
        <sz val="12"/>
        <rFont val="方正黑体_GBK"/>
        <charset val="134"/>
      </rPr>
      <t>米、深</t>
    </r>
    <r>
      <rPr>
        <sz val="12"/>
        <rFont val="方正黑体_GBK"/>
        <charset val="134"/>
      </rPr>
      <t>0.2</t>
    </r>
    <r>
      <rPr>
        <sz val="12"/>
        <rFont val="方正黑体_GBK"/>
        <charset val="134"/>
      </rPr>
      <t>米，需要</t>
    </r>
    <r>
      <rPr>
        <sz val="12"/>
        <rFont val="方正黑体_GBK"/>
        <charset val="134"/>
      </rPr>
      <t>1</t>
    </r>
    <r>
      <rPr>
        <sz val="12"/>
        <rFont val="方正黑体_GBK"/>
        <charset val="134"/>
      </rPr>
      <t>万元</t>
    </r>
    <r>
      <rPr>
        <sz val="12"/>
        <rFont val="方正黑体_GBK"/>
        <charset val="134"/>
      </rPr>
      <t xml:space="preserve">                                                                         
</t>
    </r>
    <r>
      <rPr>
        <sz val="12"/>
        <rFont val="方正黑体_GBK"/>
        <charset val="134"/>
      </rPr>
      <t>项目建成后，资产归村委会所有，为</t>
    </r>
    <r>
      <rPr>
        <sz val="12"/>
        <rFont val="方正黑体_GBK"/>
        <charset val="134"/>
      </rPr>
      <t>15</t>
    </r>
    <r>
      <rPr>
        <sz val="12"/>
        <rFont val="方正黑体_GBK"/>
        <charset val="134"/>
      </rPr>
      <t>户贫困户完善标准化养殖小区，带动</t>
    </r>
    <r>
      <rPr>
        <sz val="12"/>
        <rFont val="方正黑体_GBK"/>
        <charset val="134"/>
      </rPr>
      <t>15</t>
    </r>
    <r>
      <rPr>
        <sz val="12"/>
        <rFont val="方正黑体_GBK"/>
        <charset val="134"/>
      </rPr>
      <t>户建档立卡贫困户发展畜牧产业，同时鼓励周边农户发展标准化养殖产业，户均增收</t>
    </r>
    <r>
      <rPr>
        <sz val="12"/>
        <rFont val="方正黑体_GBK"/>
        <charset val="134"/>
      </rPr>
      <t>500</t>
    </r>
    <r>
      <rPr>
        <sz val="12"/>
        <rFont val="方正黑体_GBK"/>
        <charset val="134"/>
      </rPr>
      <t>元左右。</t>
    </r>
  </si>
  <si>
    <t>英吾斯塘乡英吾斯塘村、艾盖西铁热木村</t>
  </si>
  <si>
    <r>
      <rPr>
        <sz val="12"/>
        <rFont val="方正黑体_GBK"/>
        <charset val="134"/>
      </rPr>
      <t>1.</t>
    </r>
    <r>
      <rPr>
        <sz val="12"/>
        <rFont val="方正黑体_GBK"/>
        <charset val="134"/>
      </rPr>
      <t>英吾斯塘村新修</t>
    </r>
    <r>
      <rPr>
        <sz val="12"/>
        <rFont val="方正黑体_GBK"/>
        <charset val="134"/>
      </rPr>
      <t>1/2UD100</t>
    </r>
    <r>
      <rPr>
        <sz val="12"/>
        <rFont val="方正黑体_GBK"/>
        <charset val="134"/>
      </rPr>
      <t>防渗渠</t>
    </r>
    <r>
      <rPr>
        <sz val="12"/>
        <rFont val="方正黑体_GBK"/>
        <charset val="134"/>
      </rPr>
      <t>5</t>
    </r>
    <r>
      <rPr>
        <sz val="12"/>
        <rFont val="方正黑体_GBK"/>
        <charset val="134"/>
      </rPr>
      <t>公里，每公里</t>
    </r>
    <r>
      <rPr>
        <sz val="12"/>
        <rFont val="方正黑体_GBK"/>
        <charset val="134"/>
      </rPr>
      <t>35</t>
    </r>
    <r>
      <rPr>
        <sz val="12"/>
        <rFont val="方正黑体_GBK"/>
        <charset val="134"/>
      </rPr>
      <t>万元。需</t>
    </r>
    <r>
      <rPr>
        <sz val="12"/>
        <rFont val="方正黑体_GBK"/>
        <charset val="134"/>
      </rPr>
      <t>175</t>
    </r>
    <r>
      <rPr>
        <sz val="12"/>
        <rFont val="方正黑体_GBK"/>
        <charset val="134"/>
      </rPr>
      <t>万元。</t>
    </r>
    <r>
      <rPr>
        <sz val="12"/>
        <rFont val="方正黑体_GBK"/>
        <charset val="134"/>
      </rPr>
      <t xml:space="preserve">
2.</t>
    </r>
    <r>
      <rPr>
        <sz val="12"/>
        <rFont val="方正黑体_GBK"/>
        <charset val="134"/>
      </rPr>
      <t>艾盖西铁热木村新修</t>
    </r>
    <r>
      <rPr>
        <sz val="12"/>
        <rFont val="方正黑体_GBK"/>
        <charset val="134"/>
      </rPr>
      <t>1/2UD80</t>
    </r>
    <r>
      <rPr>
        <sz val="12"/>
        <rFont val="方正黑体_GBK"/>
        <charset val="134"/>
      </rPr>
      <t>防渗渠</t>
    </r>
    <r>
      <rPr>
        <sz val="12"/>
        <rFont val="方正黑体_GBK"/>
        <charset val="134"/>
      </rPr>
      <t>1</t>
    </r>
    <r>
      <rPr>
        <sz val="12"/>
        <rFont val="方正黑体_GBK"/>
        <charset val="134"/>
      </rPr>
      <t>公里，每公里</t>
    </r>
    <r>
      <rPr>
        <sz val="12"/>
        <rFont val="方正黑体_GBK"/>
        <charset val="134"/>
      </rPr>
      <t>30</t>
    </r>
    <r>
      <rPr>
        <sz val="12"/>
        <rFont val="方正黑体_GBK"/>
        <charset val="134"/>
      </rPr>
      <t>万元。需</t>
    </r>
    <r>
      <rPr>
        <sz val="12"/>
        <rFont val="方正黑体_GBK"/>
        <charset val="134"/>
      </rPr>
      <t>30</t>
    </r>
    <r>
      <rPr>
        <sz val="12"/>
        <rFont val="方正黑体_GBK"/>
        <charset val="134"/>
      </rPr>
      <t>万元。</t>
    </r>
  </si>
  <si>
    <t>6528252021225</t>
  </si>
  <si>
    <t>且末县农村人居环境整治项目（四期）</t>
  </si>
  <si>
    <t>阿克提坎墩乡、阿热勒镇、奥依亚伊拉克镇、巴格艾日克乡、库拉木勒克乡、阔什萨特玛乡、琼库勒乡、托格拉克勒克乡、英吾斯塘乡、塔提让镇、阿羌镇</t>
  </si>
  <si>
    <t>为全县11个乡镇有扶贫任务的行政村建设：1、改造、新建村庄道路27公里及附属设施；2、铺设路沿石107.5公里；3、修建人行道22.2公里；4、修建照明路灯2350盏；5、修建垃圾清运车停车库一座，配套附属设施，购买乡村垃圾收集箱375个。共需资金5500万元</t>
  </si>
  <si>
    <t>改善农村人居环境，建设美丽宜居乡村，是实施乡村振兴战略的一项重要任务，事关全面建成小康社会，事关广大农民群众根本福祉，事关农村社会文明和谐,项目建成后，可使街道清洁、路面干净，陈年陋习有所改善、文明程度有所提高，全县人居环境得到大幅改善。</t>
  </si>
  <si>
    <t>张波</t>
  </si>
  <si>
    <t>6528252021226</t>
  </si>
  <si>
    <t>且末县农村庭院发展灌溉引水系统建设项目</t>
  </si>
  <si>
    <t>全县范围内配套庭院灌溉引水渠，渠道形式为40cm深U型渠，共计200km，并配套相应渠系建筑物，共需资金8000万元</t>
  </si>
  <si>
    <t>通过新建庭院渠系，满足用水户用水需求，提高用水效率，达到节水目地，促进庭院经济发展</t>
  </si>
  <si>
    <t>周斌</t>
  </si>
  <si>
    <t>6528252021227</t>
  </si>
  <si>
    <t>且末县盐碱地改良示范项目</t>
  </si>
  <si>
    <t>基本农田</t>
  </si>
  <si>
    <t>阿克提坎墩乡、阔什萨特玛乡、塔提让镇、</t>
  </si>
  <si>
    <t>3000亩地暗管排碱及治理（治理措施包括：有机肥改良、土壤深翻），共需资金1600万元</t>
  </si>
  <si>
    <t>通过新建3000亩暗管排碱及盐碱地治理示范区，改善项目区土壤盐碱化，提高农业产量，为其他乡镇耕地盐碱化治理起到推广示范作用</t>
  </si>
  <si>
    <t>6528252021228</t>
  </si>
  <si>
    <t>且末县农村灌溉引水系统维修改造项目</t>
  </si>
  <si>
    <t>塔提让镇、英吾斯塘乡、琼库勒乡、阿羌镇、阿克提坎墩乡、阔什萨特玛乡、阿热勒镇、托格拉克勒克乡、巴格艾日克乡</t>
  </si>
  <si>
    <t>全县范围内损坏严重的灌溉渠道进行维修养护，共计200km，对不能满足灌溉方要求的渠道进行改造，共计125km，并配套相应设施，共需资金15000万元</t>
  </si>
  <si>
    <t>通过对渠系维修、改造，提高用水效率，达到节水目地；通过对现状渠系的改建，满足用水户用水需求，促进农业发展</t>
  </si>
  <si>
    <t>张继刚</t>
  </si>
  <si>
    <t>6528252021229</t>
  </si>
  <si>
    <t>且末县塔提让引水枢纽工程</t>
  </si>
  <si>
    <t>修建他提让镇引水枢纽一座（2孔引水闸、2孔泄洪闸）延伸他提让干渠800米，共需资金3000万元。</t>
  </si>
  <si>
    <t>通过对枢纽、渠系改造，提高用水效率，达到节水目地；满足用水户用水需求，促进农业发展</t>
  </si>
  <si>
    <t>若羌县29个</t>
  </si>
  <si>
    <t>6528242021001</t>
  </si>
  <si>
    <t>铁干里克镇托格拉克勒克村蜜蜂养殖</t>
  </si>
  <si>
    <t>种植养殖加工服务</t>
  </si>
  <si>
    <t>铁干里克镇托格拉克勒克村</t>
  </si>
  <si>
    <t>项目总投资54万元，购买300箱蜜蜂（新疆黑蜂），每箱1800元，采取大户托管或集中饲养方式，产权归村集体，大力推进农业综合开发，采用合作社带动方式，将蜂农组织起来，共同发展养蜂产业，并通过峰产品加工提高附加值，带动当地农户共同致富。</t>
  </si>
  <si>
    <t>项目建成后，采用托管方式，项目建设能够扩大合作社黑蜂产品加工能力，带动更多蜂农增收，实现产品增值，提高红枣的坐果率，加快农业产业结构调整，转移农村剩余劳动力，促进合作社自身发展，打造若羌县“甜蜜事业”。预计年收益5万元，产生的收益用于巩固脱贫成果和发展扶贫事业。</t>
  </si>
  <si>
    <t>肉孜·尕依提</t>
  </si>
  <si>
    <t>6528242021002</t>
  </si>
  <si>
    <t>果勒吾斯塘村蜜蜂养殖项目</t>
  </si>
  <si>
    <t>铁干里克镇果勒吾斯塘村</t>
  </si>
  <si>
    <t>项目总投资36万元，购买200箱蜜蜂（新疆黑蜂），每箱1800元，采取大户托管或集中饲养方式，产权归村集体，大力推进农业综合开发，采用合作社带动方式，将蜂农组织起来，共同发展养蜂产业，并通过峰产品加工提高附加值，带动当地农户共同致富。</t>
  </si>
  <si>
    <t>项目建成后，采用托管方式，项目建设能够扩大合作社黑蜂产品加工能力，带动更多蜂农增收，实现产品增值，提高红枣的坐果率，加快农业产业结构调整，转移农村剩余劳动力，促进合作社自身发展，打造若羌县“甜蜜事业”。预计年收益3万元以上，产生的收益用于巩固脱贫成果和发展扶贫事业。</t>
  </si>
  <si>
    <t>6528242021003</t>
  </si>
  <si>
    <t>铁干里克镇亚喀吾斯塘村下水道疏通项目</t>
  </si>
  <si>
    <t xml:space="preserve">铁干里克镇亚喀吾斯塘村   </t>
  </si>
  <si>
    <t xml:space="preserve">项目总投资32万元，对亚喀吾斯塘村三个村民小组8公里下水道进行疏通，预计4万元/公里。                                                                                                                                   </t>
  </si>
  <si>
    <t>项目建成后，可有效解决全村污水排放问题，有效改善全村人居环境，项目的实施对乡村周边的经济发展社会进步及人民生活质量的改善将有巨大的推动作用。</t>
  </si>
  <si>
    <t>6528242021004</t>
  </si>
  <si>
    <t>铁干里克镇果勒吾斯塘村下水道疏通项目</t>
  </si>
  <si>
    <t xml:space="preserve">铁干里克镇果勒吾斯塘村   </t>
  </si>
  <si>
    <t>项目总投资26万元，对果勒吾斯塘村居民区的6.5公里下水道管网进行疏通，预计4万元/公里。</t>
  </si>
  <si>
    <t>6528242021005</t>
  </si>
  <si>
    <t>铁干里克镇品种羊扩繁基地配套设施建设项目</t>
  </si>
  <si>
    <t>铁干里克镇英苏牧业村</t>
  </si>
  <si>
    <t>项目总投资329万元。投资90万元，对英苏牧业村养殖小区配套设施进行建设，3公里青塑高围界（含混凝土筑基高2米，30万元/公里）；变压器一个40万元（电源相数：三相、额定功率：400KVA、4根12米电线杆，每根1500元、250米铜线，每米160元）；砂石路面5400平方米，每平方米35元，共计18.9万元；修建业务用房300平方米（含配套水电、电暖气）300平方米，每平方3150元，94.5万元；修建库房300平方米，每平方2300元，共计69万元；投资15万元，修建1座200立方沤粪池；购买液压升降台1个，1.6万元。产权归村集体所有。</t>
  </si>
  <si>
    <t>项目建成后，可以更好的促进养殖小区有效运营，积极发挥养殖小区品种羊改良功能，吸引养殖大户在养殖小区进行托养，逐步改善畜群结构，提高单体重量，改变畜牧业由靠天养畜向设施养蓄迈进，粗放型畜牧业向规模精细型畜牧业转变，使畜牧业基础设施牲畜良种繁育和畜病防疫体系建设得到进一步提升，从而加快畜牧业经济效益增长和农牧民增收培育新的经济增长点。可带动养殖小区内养殖户增收20万元以上。</t>
  </si>
  <si>
    <t>6528242021006</t>
  </si>
  <si>
    <t>铁干里克镇品种羊扩繁项目</t>
  </si>
  <si>
    <t>铁干里克镇</t>
  </si>
  <si>
    <t>项目总投资258万元。购买龄白头杜泊羊210只，其中：体重60公斤以上，1-2岁龄杜泊生产母羊180只，单价4000元/只，计72万元；体重70公斤以上，2周岁以上杜泊种公羊30只，单价10000元/只，计30万元。购买湖羊420只，其中：体重60公斤以上，1-2岁龄湖羊生产母360只，单价3500元/只，计126万元；体重70公斤以上，2周岁以上湖羊种公羊60只，单价5000元/只，计30万元。购买的杜泊羊、湖羊产权归村集体所有，用于为全镇农户饲养的本地羊进行品种改良。</t>
  </si>
  <si>
    <t>项目建成后对于扩大良种羊繁育规模，改善肉羊品质，促进肉羊产业发展和提高出肉率增加养殖效益起到良好的带动作用。带动更多牧民增收，实现产品增值，提高畜牧业的经济效益，并改善农业生产条件，加快农业产业结构调整，转移农村剩余劳动力，促进合作社发展，预计年收益20万元以上，产生的收益用于巩固脱贫成果和发展扶贫事业。</t>
  </si>
  <si>
    <t>6528242021007</t>
  </si>
  <si>
    <t>铁干里克镇品种牛扩繁项目</t>
  </si>
  <si>
    <t>项目总投资171.6万元，购买1-2岁龄西门塔尔牛72头，其中公牛12头，单头体重在600公斤以上，单价27500元/头，计33万元，生产母牛60头，单头体重350公斤以上，单价23000元，计138万元。购买的西门塔尔牛产权归村集体所有，用于为全镇农户饲养的本地牛进行品种改良。</t>
  </si>
  <si>
    <t>项目建成后对于扩大良种牛繁育规模，改善肉牛品质，促进肉牛产业发展和提高出肉率增加养殖效益起到良好的带动作用。带动更多牧民增收，实现产品增值，提高畜牧业的经济效益，并改善农业生产条件，加快农业产业结构调整，转移农村剩余劳动力，促进合作社发展，预计年收益14万元以上，产生的收益用于巩固脱贫成果和发展扶贫事业。</t>
  </si>
  <si>
    <t>6528242021008</t>
  </si>
  <si>
    <t>吾塔木乡牧业村英格里克牧区暖圈配套设施建设项目</t>
  </si>
  <si>
    <t>牧业村英格里克牧区</t>
  </si>
  <si>
    <t>项目总投资135万元， 在英格里克牧区新建525平方米的简易框架暖圈及附属饲草库9座（其中：暖圈15米×30米=450平方米&lt;可搭建薄膜&gt;、饲草料库15米×5米=75平方米），使用材料均为DN70国标钢管，每座简易框架暖圈及附属饲草库造价15万元，共计资金135万元。产权归村集体所有，牧民负责使用和日常维护等工作。</t>
  </si>
  <si>
    <t>项目建成后，可为英格里克牲畜提供产羔及放风活动场地，饲草库可为牧民储备冬季草料及生产物资提供便利。在降低养殖成本的同时可有效降低母畜产仔因寒流产、幼畜冻死和预防狼灾等情况，可有效提高牲畜的成活率和产羔率，增加出栏率和养殖效益。</t>
  </si>
  <si>
    <t>凯赛尔·库尔班</t>
  </si>
  <si>
    <t>6528242021009</t>
  </si>
  <si>
    <t>吾塔木乡品种羊改良项目</t>
  </si>
  <si>
    <t>吾塔木乡</t>
  </si>
  <si>
    <t>项目总投入资金334万元。购买2-4岁龄，体重80公斤以上种公羊(杜泊羊)20只，10000元/只，共20万元；2-4岁龄体重40公斤以上种母羊(湖羊) 600只，5000元/只，共300万元；购买2-4岁龄公奶山羊4只，5000元/只，共2万元，母奶山羊40只，3000元/只，共12万元。购买的杜泊羊、奶山羊产权归村集体所有，用于为全乡农户饲养的本地羊进行品种改良。</t>
  </si>
  <si>
    <t>项目建成后，品种羊交由合作社进行托管，免费为全乡牲畜提供品种改良服务，通过该项目的实施对于扩大良种羊繁育规模，改善本地肉羊品质，促进肉羊产业发展将发挥良好的带动作用。同时牲畜品种可得到改良开发，产业结构得到有效调整，带动广大牧民持续增收。预计年收益27万元，产生的收益用于巩固脱贫成果和发展扶贫事业。</t>
  </si>
  <si>
    <t>6528242021010</t>
  </si>
  <si>
    <t>吾塔木乡品种羊繁育基地建设项目</t>
  </si>
  <si>
    <t>项目总投资672万元。投资480万元，修建675平方米砖混结构牲畜棚圈6座，封闭式彩钢顶棚，80万元/座（包含水泥地坪3000平方米，100元/平方米，围栏2500米，200元/米）；投资132万元，修建钢结构饲料储备库600平方米（2200元/平方米）；投资24万元，修建钢结构加工区车间300平方米（800元/平方米）；投资35万元，购买变压器一个（电源相数：三相、额定功率：300KVA）；投资10万元修建1座27立方米药浴池（12米*1.5米*1.5米）。产权归乡政府所有。</t>
  </si>
  <si>
    <t>项目建成后，可以更好的促进养殖小区有效运营，积极发挥养殖小区品种羊改良功能，吸引大量养殖大户在养殖小区进行托养，逐步改善畜群结构，提高单体重量，改变畜牧业由靠天养畜向设施养蓄迈进，粗放型畜牧业向规模精细型畜牧业转变，使畜牧业基础设施牲畜良种繁育和畜病防疫体系建设得到进一步提升，从而加快畜牧业经济效益增长和农牧民增收培育新的经济增长点。</t>
  </si>
  <si>
    <t>6528242021011</t>
  </si>
  <si>
    <t>吾塔木乡西塔提让村防渗渠建设项目</t>
  </si>
  <si>
    <t>小型农田水利设施</t>
  </si>
  <si>
    <t>西塔提让村</t>
  </si>
  <si>
    <t>项目总投资45.326万元，新建防渗渠442.5米（设计渠深0.82m，口宽1.2m，壁厚6cm），320元/米，合计14.16万元；新建防渗渠113.5米（设计渠深0.7m，口宽1m，壁厚6cm），280元/米，合计3.178万元；新建防渗渠609米（设计渠深0.82m，口宽1.2m，壁厚6cm）,320元/米，合计19.488万元；修建1个7米过桥水泥涵洞（3万元）；配套建设节制闸11个（3000元/个）、分水闸11个（2000元/个）合计5.5万元。产权归村集体所有。</t>
  </si>
  <si>
    <t>项目实施后，可有效解决80户农户300亩农田灌溉问题，有利于从根本上改善农民生产条件，促进红枣产业发展，缩短轮灌周期。修建防渗渠，能防止水分流失，减少劳动力消耗，对于增加枣农持续增收具有积极的促进作用，同时也可进一步加快产业增收步伐。最终为实现农业生产现代化奠定良好的物质基础，对农牧民奔小康以及全乡的乡村振兴具有重要意义。</t>
  </si>
  <si>
    <t>6528242021012</t>
  </si>
  <si>
    <t>吾塔木乡尤勒滚艾日村防渗渠建设项目</t>
  </si>
  <si>
    <t>尤勒滚艾日村</t>
  </si>
  <si>
    <t xml:space="preserve">项目总投资39.088万元，新建防渗渠896米（设计渠深0.7m，口宽1m，壁厚6cm），280元/米，合计25.088万元；配套建设节制闸16个（3000元/个），分水闸16个（2000元/个），合计8万元；桥2座（每座3万），合计6万元。 产权归村集体所有。   </t>
  </si>
  <si>
    <t>项目实施后，可有效解决13户居民59.2亩农田灌溉问题，缩短轮灌周期，减少劳动力消耗，对于增加枣农持续增收具有积极的促进作用，同时也可进一步加快产业增收步伐。</t>
  </si>
  <si>
    <t>6528242021013</t>
  </si>
  <si>
    <t>吾塔木乡依格孜吾斯塘村防渗渠建设项目</t>
  </si>
  <si>
    <t>依格孜吾斯塘村</t>
  </si>
  <si>
    <t>项目总投资7.52万元，新建防渗渠215米（设计渠深0.7m，口宽1m，壁厚6cm），单位造价280元/米，合计6.02万元；配套建设节制闸3个（3000元/个）、分水闸3个（2000元/个），合计1.5万元。产权归村集体所有。</t>
  </si>
  <si>
    <t>项目实施后，可有效解决5户居民30亩农田灌溉问题，缩短轮灌周期，减少劳动力消耗，对于增加枣农持续增收具有积极的促进作用，同时也可进一步加快产业增收步伐。</t>
  </si>
  <si>
    <t>6528242021014</t>
  </si>
  <si>
    <t>瓦石峡镇新建村防渗渠建设项目</t>
  </si>
  <si>
    <t>瓦石峡镇新建村</t>
  </si>
  <si>
    <t>项目总投资472.26万元，新建防渗渠16.21公里，农渠断面型式采用70U型断面（设计渠深0.70m，口宽0.70m，壁厚6cm，涉及流量0.19m3/s），计划铺设70U型C20砼板16.21公里，单位造价260元/m（其中包含计划新建配套浇水口1254个）；桥涵18个，每个2万元，闸门设施37个，每个4000元，合计50.8万元，总共计划投资472.26万元。产权归村集体所有。</t>
  </si>
  <si>
    <t>项目建成后，可有效解决356户农田及防风林灌溉问题，缩短轮灌周期，减少劳动力消耗，加快耕地改良步伐，对于促进枣农持续增收具有积极的促进作用，同时也可进一步加快贫困户产业增收步伐。</t>
  </si>
  <si>
    <t>吾斯曼·吐尔地</t>
  </si>
  <si>
    <t>6528242021015</t>
  </si>
  <si>
    <t>瓦石峡镇吾塔木村防渗渠(毛渠)建设项目</t>
  </si>
  <si>
    <t>瓦石峡镇吾塔木村</t>
  </si>
  <si>
    <t>项目总投资471.986万元。修建防渗渠（毛渠）17.461公里，英吾斯塘村民小组2号条田1.598公里，3号条田1.708公里，4号条田0.982公里，吾塔木村民小组1号条田0.941公里，2号条田2.041公里，胡木丹琼库尔村民小组1号条田2.029公里，2号条田1.704公里，3号条田3.151公里，琼艾格勒村民小组1号条田3.307公里，农渠断面型式采用70U型断面（设计渠深0.7m，口宽0.70m，壁厚6cm，涉及流量0.19m3/s），铺设70U型C20砼板，包含渠内建筑物单位造价26万元/公里；修建9个桥涵，每个桥涵2万元，共计18万元。产权归村集体所有。</t>
  </si>
  <si>
    <t>项目建成后，可有效解决130户1300余亩农田及防风林灌溉问题，缩短轮灌周期，减少劳动力消耗，加速耕地改良步伐，对于促进枣农持续增收具有积极的促进作用，同时也可进一步加快贫困户产业增收步伐。</t>
  </si>
  <si>
    <t>6528242021016</t>
  </si>
  <si>
    <t>瓦石峡镇新建村牲畜棚圈建设项目</t>
  </si>
  <si>
    <t>项目总投资75.68万元。投资18万元，新建1500平方米彩钢牲畜棚圈（半封闭式）1座，棚圈为整体设计，使用彩钢棚进行搭建，120元/平方米；棚圈四周为砖砌围墙，围墙长200米，600元/米，合计12万元；使用400米栅栏隔离将棚圈分为33座面积为40㎡的小圈舍，使用360米隔离栅栏将羊圈两侧围成牲畜放风活动区，130元/米，合计9.88万元；在棚圈中间修建300平方米水泥过道，棚圈外部修建600平米饲草料堆放及作业区，棚圈外部部分路面硬化为100平方米，100元/平方米，总造价10万元；投资16万元，架设10千伏电缆1公里、购买变压器1台（三相变压器，100KVA、20根12米电线杆，每根1500元）；投资4万元，接通自来水管网0.5公里（50管，80元/米）；投资5万元，购买粉碎打包机一台；投资0.8万元修建1座20立方米药浴池（400元/立方米）。产权归村集体所有。</t>
  </si>
  <si>
    <t>项目建成后，为托管羊及村集体羊、牧民自有羊提供产羔及防风活动场地，可充分发挥该村在牲畜养殖方面的资源优势，有效降低母畜因寒流产、幼畜冻死等情况，提高生产羊产仔率、增加个体重量，提高扶贫畜的成活率和产羔率，增加出栏率和养殖效益，提高贫困户及一般户经济收入。通过将棚圈进行租赁养殖大户，将有养殖意愿的农户进行统一管理，进行防疫，统一饲喂，提高农户养殖技术，解决农户就业同时帮助农户增加养殖技术。</t>
  </si>
  <si>
    <t>6528242021017</t>
  </si>
  <si>
    <t>瓦石峡镇塔什萨依村良种羊（杜波羊）繁育项目</t>
  </si>
  <si>
    <t xml:space="preserve">瓦石峡镇塔什萨依村
</t>
  </si>
  <si>
    <t>项目总投资400万元，购买购买2-4岁龄杜泊羊550只，其中：体重40公斤以上母羊500只，单价7000元/只，计350万元；体重80公斤以上种公羊50只，单价10000元/只，计50万元。购买的杜泊羊产权归村集体所有，用于为全乡农户饲养的本地羊进行品种改良。</t>
  </si>
  <si>
    <t>项目建成后能够有效改良全镇本地羊品种。带动更多牧民增收，实现产品增值，提高畜牧业的经济效益，并改善农业生产条件，加快农业产业结构调整，转移农村剩余劳动力，促进合作社发展，预计年收益5.3万元以上，产生的收益用于巩固脱贫成果和发展扶贫事业。</t>
  </si>
  <si>
    <t>6528242021018</t>
  </si>
  <si>
    <t>祁曼塔格乡祁曼塔格村颗粒燃料加工项目</t>
  </si>
  <si>
    <t>铁干里克镇以东</t>
  </si>
  <si>
    <t>项目总投资206.93万元，购买移动式木屑粉碎机一台，型号Φ 400，价格424500元；木屑机一台，型号PCD-600，价格46000元；上料机一台，型号DC-500，价格43000元；颗粒机一台，型号LHM560、抽湿除尘器一台，自动润滑系统专用，价格258000元；皮带输送机一台，型号D-400，价格32600元；斗式提升机一台，型号TDTG-36/23，价格36400元；冷却筛分一体机一台，型号SKLN2.5，价格49800元；裙边式输送机一台，型号D-500，价格35800元；打包机一台，型号DCS-B50，价格63500元；变压器一台（包括配电房、高压柜、低压柜），规格500，价格235000元；其中包含安装费、运费、钢材、税金共254733元。厂房建设：彩钢板房材质，长40米x宽15米x高9米，600平米，每平米750元，共45万元；成品料库房：彩钢板房材质，长40米x宽5米x高6米，200平米，每平米700元，共14万元。产权归村集体所有。</t>
  </si>
  <si>
    <t>项目建成后，将我县各乡镇农户修剪废弃的红枣树枝进行收集后粉碎加工成新型燃料，年产3000吨，可满足供应本县所有企业冬季锅炉燃料，变废为宝，同时解决全县枣农将修剪完的红枣树枝随处堆放影响人居环境问题。项目经营权委托具有资质的企业进行运营管理，每年解决就业岗位不低于20个。项目运营第一年由企业向村委会上缴不低于20万的资产收益，第二年起，每年在不低于20万基础上，按照项目总投资的5%比例上浮资产收益。项目产生的收益用于巩固脱贫成果和发展扶贫事业。</t>
  </si>
  <si>
    <t>玉素甫·艾麦尔</t>
  </si>
  <si>
    <t>6528242021019</t>
  </si>
  <si>
    <t>祁曼塔格乡祁曼塔格村盘点防疫圈建设项目</t>
  </si>
  <si>
    <t>祁曼塔格乡祁曼塔格村</t>
  </si>
  <si>
    <t xml:space="preserve">项目总投资65万元，新建600平米（规格为长30米×宽20米×高1.5米）的混凝土牲畜盘点羊圈1座（包含5米×20米×1.2米的隔离区1座，2.5米×10米×1.2米的防疫区2座），连体长15米的梯形待浴区1座,面积112.5平米；药浴池1座（长7米×宽2米×深1.7米），出池台阶（长4米×宽2米)，圆形回水区1座（直径4米，面积12.56平米）。附属设施：方形铁丝网围栏守羊区1座，400平米（20米×20米）；项目工程包含羊圈、防疫区、隔离区、药浴区及药浴池送水设施等，产权归村集体所有。                                              </t>
  </si>
  <si>
    <t xml:space="preserve">因我村属于山区牧业村，养殖有近1万只牲畜，项目建成后，可有效解决村集体牲畜和全村牧民牲畜的春、秋季疾病防疫工作顺利开展及解决长期无防疫设施和场地问题，有效预防牲畜各种疾病发生和传播，进一步巩固提升牲畜的产羔率和成活率，使村集体和全村牧民受益。                                      </t>
  </si>
  <si>
    <t>6528242021020</t>
  </si>
  <si>
    <t>祁曼塔格乡祁曼塔格村牲畜养殖（品种改良）项目</t>
  </si>
  <si>
    <t>项目总投资50万元，购买2-4岁龄，体重不低于50公斤种公羊（杜泊羊）50只，每只10000元。购买的杜泊羊产权归村集体所有，用于为全镇农户饲养的本地羊进行品种改良。</t>
  </si>
  <si>
    <t>项目实施后，对于扩大良种羊繁育规模，改善本地肉羊品质，促进肉羊产业发展和提高出肉率增加养殖效益起到良好的带动作用。项目由合作社进行托管，免费为全乡集体牲畜和牧民养殖的牲畜提供品种改良服务。通过引进品种羊进行品种改良后，可由原先的一年一胎达到两年三胎。每年增加繁育的羊羔可增加村集体经济收入5万元。项目产生的收益用于巩固脱贫成果和发展扶贫事业。</t>
  </si>
  <si>
    <t>6528242021021</t>
  </si>
  <si>
    <t>祁曼塔格乡祁曼塔格村牲畜养殖繁育基地项目</t>
  </si>
  <si>
    <t>铁干里克镇以东养殖小区</t>
  </si>
  <si>
    <t xml:space="preserve">项目总投资500万元，建设可容纳2500只牲畜的养殖繁育基地。新建棚圈5座（每座面积1000平米可容纳500只羊，长100米×宽10米×高3.5米，中间2米走廊为10公分地坪，两边各4米的圈舍，配食槽和水槽。钢梁框架结构，彩钢瓦房顶加采光板，配自动卷帘过冬保温材料,两边各200平米放风活动栅栏。每座造价81万）计405万。配套接通供水设施，建600米供水主管道，使用110PPR管材，深埋1.5米，管道配接到各个棚圈和药浴池。造价30万。配套通电设施，购买3厢电电缆1000米，配电柜1座、建配电房30平米，购买250变压器1台，含接电、施工等费用，造价40万。配套建设200平米防疫、药浴池（长1.5米×宽5米×深2米），出池台阶（长4米×宽2米)方形回水区1座（长4米×宽3米×高1.5米）。方形铁丝网围栏守羊区1座，400平米（20米×20米）造价25万元。产权归村集体所有。                                              </t>
  </si>
  <si>
    <t>因我村属于山区牧业村，按照“十四五”规划和乡村振兴战略“山区畜牧业向农区畜牧业发展转型”规划思路，实行山上放养+山下育肥养殖模式，不断发展壮大村集体经济。项目建成后，可有效解决全乡集体牲畜和牧民养殖的牲畜长期以来无集中养殖和育肥繁育场地及圈舍问题。通过实行统一管理养殖、统一防疫、统一技术指导帮扶，有效解决提高产羔率和降低死亡率及育幼育肥和品种改良等各种问题，间接增加村集体收入30万元。同时可提供解决就业岗位10个，项目产生的收益用于巩固脱贫成果和发展扶贫事业。</t>
  </si>
  <si>
    <t>6528242021022</t>
  </si>
  <si>
    <t>祁曼塔格乡祁曼塔格村饲草料库建设项目</t>
  </si>
  <si>
    <t>项目总投资200万元，新建500平方米彩钢板饲草料库一座，长34米×宽15米×高5.5米，每平方米造价3000元，共150万；新建200平方米彩钢板生产厂房一座，长20米×宽10米×高7米，每平方米造价2500元，共50万元。产权归村集体所有。</t>
  </si>
  <si>
    <t>500平米饲草料库可用于存放200吨生产加工成型的颗粒饲草料及收割打包成捆的饲草储存，解决全乡牲畜秋冬季饲草储备无厂房和场地燃眉之急问题。200平米生产厂房用于解决已购买大型农机设备无厂房露天存放问题，减少设备损耗和维护费用5万元，同时有效延长农机设备的使用寿命，使村级体资产长期发挥效益。</t>
  </si>
  <si>
    <t>6528242021023</t>
  </si>
  <si>
    <t>铁木里克乡铁木里克村牲畜养殖项目（欧拉羊）</t>
  </si>
  <si>
    <t>铁木里克乡铁木里克村</t>
  </si>
  <si>
    <t>项目总投资199.24万元，购买2-4岁龄生产母羊（欧拉羊）500只，体重不低于40公斤/只。每只单价4000元，产权归铁木里克村集体所有；按照一只公羊配35只母羊的比例500只母羊需配15只公羊，购买2岁龄欧拉公羊15只，体重不低于50公斤/只，每只单价7500元。产权归村集体所有。</t>
  </si>
  <si>
    <t>项目建成后能够有效改良全乡本地羊品种。带动更多牧民增收，实现产品增值，提高畜牧业的经济效益，并改善农业生产条件，加快农业产业结构调整，转移农村剩余劳动力，促进合作社发展，预计年收益12万元以上，产生的收益用于巩固脱贫成果和发展扶贫事业。</t>
  </si>
  <si>
    <t>艾合麦提·艾麦尔</t>
  </si>
  <si>
    <t>6528242021024</t>
  </si>
  <si>
    <t>铁木里克乡铁木里克村牲畜棚圈建设项目</t>
  </si>
  <si>
    <r>
      <rPr>
        <sz val="14"/>
        <rFont val="方正仿宋_GBK"/>
        <charset val="134"/>
      </rPr>
      <t>项目总投资150元，在铁木里克村新建15座，每座200m</t>
    </r>
    <r>
      <rPr>
        <vertAlign val="superscript"/>
        <sz val="14"/>
        <rFont val="方正仿宋_GBK"/>
        <charset val="134"/>
      </rPr>
      <t>2</t>
    </r>
    <r>
      <rPr>
        <sz val="14"/>
        <rFont val="方正仿宋_GBK"/>
        <charset val="134"/>
      </rPr>
      <t>的简易框架结构牲畜棚圈（长10m×宽20m×高2.8m），使用材料均为DN70国标钢管，每座造价10万元，共计150万元。产权归村集体所有。</t>
    </r>
  </si>
  <si>
    <t>项目建成后，为托管羊及村集体羊、牧民自有羊提供产羔及防风活动场地，可充分发挥该村在牲畜养殖方面的资源优势，有效降低母畜因寒流产、幼畜冻死等情况，提高生产羊产仔率、增加个体重量，提高牲畜的成活率和产羔率，增加出栏率和养殖效益，进一步增加全村牧民经济收入。</t>
  </si>
  <si>
    <t>6528242021025</t>
  </si>
  <si>
    <t>铁木里克乡铁木里克村抗灾饲草料储备库建设项目</t>
  </si>
  <si>
    <t>项目总投资60万元，新建500平米彩钢板饲草料库一座，长25m×宽20m×高5.5m，地坪（长25m×宽3m×厚20cm)，每平方米造价1200元，共60万元。产权归村集体所有。</t>
  </si>
  <si>
    <t>铁木里克村为山区牧业村，完善牧区抗灾救灾系统极为重要，项目实施后可有效减少因自然灾害造成的过冬饲料不足问题，能够提高畜牧业抵御自然灾害、抗灾饲草料调运和储备能力，确保人畜安全过冬。</t>
  </si>
  <si>
    <t>6528242021026</t>
  </si>
  <si>
    <r>
      <rPr>
        <sz val="14"/>
        <rFont val="方正仿宋_GBK"/>
        <charset val="134"/>
      </rPr>
      <t>若羌县农村人居环境整治</t>
    </r>
    <r>
      <rPr>
        <sz val="14"/>
        <rFont val="Times New Roman"/>
        <charset val="134"/>
      </rPr>
      <t xml:space="preserve">
</t>
    </r>
    <r>
      <rPr>
        <sz val="14"/>
        <rFont val="方正仿宋_GBK"/>
        <charset val="134"/>
      </rPr>
      <t>生活污水一体化处理站建设项目</t>
    </r>
  </si>
  <si>
    <t>铁干里克镇、吾塔木乡、瓦石峡镇</t>
  </si>
  <si>
    <r>
      <rPr>
        <sz val="14"/>
        <rFont val="方正仿宋_GBK"/>
        <charset val="134"/>
      </rPr>
      <t>项目总投资</t>
    </r>
    <r>
      <rPr>
        <sz val="14"/>
        <rFont val="Times New Roman"/>
        <charset val="134"/>
      </rPr>
      <t>2773.44</t>
    </r>
    <r>
      <rPr>
        <sz val="14"/>
        <rFont val="方正仿宋_GBK"/>
        <charset val="134"/>
      </rPr>
      <t>万元，在</t>
    </r>
    <r>
      <rPr>
        <sz val="14"/>
        <rFont val="Times New Roman"/>
        <charset val="134"/>
      </rPr>
      <t>3</t>
    </r>
    <r>
      <rPr>
        <sz val="14"/>
        <rFont val="方正仿宋_GBK"/>
        <charset val="134"/>
      </rPr>
      <t>个乡镇</t>
    </r>
    <r>
      <rPr>
        <sz val="14"/>
        <rFont val="Times New Roman"/>
        <charset val="134"/>
      </rPr>
      <t>12</t>
    </r>
    <r>
      <rPr>
        <sz val="14"/>
        <rFont val="方正仿宋_GBK"/>
        <charset val="134"/>
      </rPr>
      <t>个行政村建设农村生活污水处理一体化处理站</t>
    </r>
    <r>
      <rPr>
        <sz val="14"/>
        <rFont val="Times New Roman"/>
        <charset val="134"/>
      </rPr>
      <t>25</t>
    </r>
    <r>
      <rPr>
        <sz val="14"/>
        <rFont val="方正仿宋_GBK"/>
        <charset val="134"/>
      </rPr>
      <t>座，采用地埋式钢结构一体化设备，地上配置设备间。具体内容包括</t>
    </r>
    <r>
      <rPr>
        <sz val="14"/>
        <rFont val="Times New Roman"/>
        <charset val="134"/>
      </rPr>
      <t>:</t>
    </r>
    <r>
      <rPr>
        <sz val="14"/>
        <rFont val="方正仿宋_GBK"/>
        <charset val="134"/>
      </rPr>
      <t>一体化设施</t>
    </r>
    <r>
      <rPr>
        <sz val="14"/>
        <rFont val="Times New Roman"/>
        <charset val="134"/>
      </rPr>
      <t>25</t>
    </r>
    <r>
      <rPr>
        <sz val="14"/>
        <rFont val="方正仿宋_GBK"/>
        <charset val="134"/>
      </rPr>
      <t>个，设计流量分别为</t>
    </r>
    <r>
      <rPr>
        <sz val="14"/>
        <rFont val="Times New Roman"/>
        <charset val="134"/>
      </rPr>
      <t>10m</t>
    </r>
    <r>
      <rPr>
        <vertAlign val="superscript"/>
        <sz val="14"/>
        <rFont val="Times New Roman"/>
        <charset val="134"/>
      </rPr>
      <t>3</t>
    </r>
    <r>
      <rPr>
        <sz val="14"/>
        <rFont val="Times New Roman"/>
        <charset val="134"/>
      </rPr>
      <t>/d  1</t>
    </r>
    <r>
      <rPr>
        <sz val="14"/>
        <rFont val="方正仿宋_GBK"/>
        <charset val="134"/>
      </rPr>
      <t>座（示范村需单独设计，并根据结构需要调整设备的型号和样式）、</t>
    </r>
    <r>
      <rPr>
        <sz val="14"/>
        <rFont val="Times New Roman"/>
        <charset val="134"/>
      </rPr>
      <t>30m</t>
    </r>
    <r>
      <rPr>
        <vertAlign val="superscript"/>
        <sz val="14"/>
        <rFont val="Times New Roman"/>
        <charset val="134"/>
      </rPr>
      <t>3</t>
    </r>
    <r>
      <rPr>
        <sz val="14"/>
        <rFont val="Times New Roman"/>
        <charset val="134"/>
      </rPr>
      <t>/d  9</t>
    </r>
    <r>
      <rPr>
        <sz val="14"/>
        <rFont val="方正仿宋_GBK"/>
        <charset val="134"/>
      </rPr>
      <t>座、</t>
    </r>
    <r>
      <rPr>
        <sz val="14"/>
        <rFont val="Times New Roman"/>
        <charset val="134"/>
      </rPr>
      <t>50m</t>
    </r>
    <r>
      <rPr>
        <vertAlign val="superscript"/>
        <sz val="14"/>
        <rFont val="Times New Roman"/>
        <charset val="134"/>
      </rPr>
      <t>3</t>
    </r>
    <r>
      <rPr>
        <sz val="14"/>
        <rFont val="Times New Roman"/>
        <charset val="134"/>
      </rPr>
      <t>/d  8</t>
    </r>
    <r>
      <rPr>
        <sz val="14"/>
        <rFont val="方正仿宋_GBK"/>
        <charset val="134"/>
      </rPr>
      <t>座、</t>
    </r>
    <r>
      <rPr>
        <sz val="14"/>
        <rFont val="Times New Roman"/>
        <charset val="134"/>
      </rPr>
      <t>70m</t>
    </r>
    <r>
      <rPr>
        <vertAlign val="superscript"/>
        <sz val="14"/>
        <rFont val="Times New Roman"/>
        <charset val="134"/>
      </rPr>
      <t>3</t>
    </r>
    <r>
      <rPr>
        <sz val="14"/>
        <rFont val="Times New Roman"/>
        <charset val="134"/>
      </rPr>
      <t>/d  4</t>
    </r>
    <r>
      <rPr>
        <sz val="14"/>
        <rFont val="方正仿宋_GBK"/>
        <charset val="134"/>
      </rPr>
      <t>座、</t>
    </r>
    <r>
      <rPr>
        <sz val="14"/>
        <rFont val="Times New Roman"/>
        <charset val="134"/>
      </rPr>
      <t>80m</t>
    </r>
    <r>
      <rPr>
        <vertAlign val="superscript"/>
        <sz val="14"/>
        <rFont val="Times New Roman"/>
        <charset val="134"/>
      </rPr>
      <t>3</t>
    </r>
    <r>
      <rPr>
        <sz val="14"/>
        <rFont val="Times New Roman"/>
        <charset val="134"/>
      </rPr>
      <t>/d  2</t>
    </r>
    <r>
      <rPr>
        <sz val="14"/>
        <rFont val="方正仿宋_GBK"/>
        <charset val="134"/>
      </rPr>
      <t>座、</t>
    </r>
    <r>
      <rPr>
        <sz val="14"/>
        <rFont val="Times New Roman"/>
        <charset val="134"/>
      </rPr>
      <t>120m</t>
    </r>
    <r>
      <rPr>
        <vertAlign val="superscript"/>
        <sz val="14"/>
        <rFont val="Times New Roman"/>
        <charset val="134"/>
      </rPr>
      <t>3</t>
    </r>
    <r>
      <rPr>
        <sz val="14"/>
        <rFont val="Times New Roman"/>
        <charset val="134"/>
      </rPr>
      <t>/d  1</t>
    </r>
    <r>
      <rPr>
        <sz val="14"/>
        <rFont val="方正仿宋_GBK"/>
        <charset val="134"/>
      </rPr>
      <t>座，共计</t>
    </r>
    <r>
      <rPr>
        <sz val="14"/>
        <rFont val="Times New Roman"/>
        <charset val="134"/>
      </rPr>
      <t>25</t>
    </r>
    <r>
      <rPr>
        <sz val="14"/>
        <rFont val="方正仿宋_GBK"/>
        <charset val="134"/>
      </rPr>
      <t>座；集水井自动控制排水装置</t>
    </r>
    <r>
      <rPr>
        <sz val="14"/>
        <rFont val="Times New Roman"/>
        <charset val="134"/>
      </rPr>
      <t>11</t>
    </r>
    <r>
      <rPr>
        <sz val="14"/>
        <rFont val="方正仿宋_GBK"/>
        <charset val="134"/>
      </rPr>
      <t>个。</t>
    </r>
  </si>
  <si>
    <r>
      <rPr>
        <sz val="14"/>
        <rFont val="方正仿宋_GBK"/>
        <charset val="134"/>
      </rPr>
      <t>项目建成后，能有效治理农村垃圾和污水，能够保持村庄整体风貌与自然环境相协调，能够推进农</t>
    </r>
    <r>
      <rPr>
        <sz val="14"/>
        <rFont val="Times New Roman"/>
        <charset val="134"/>
      </rPr>
      <t xml:space="preserve"> </t>
    </r>
    <r>
      <rPr>
        <sz val="14"/>
        <rFont val="方正仿宋_GBK"/>
        <charset val="134"/>
      </rPr>
      <t>村清洁工程，全方位打造宜居村庄，整体带动提升农村人居环境质量。</t>
    </r>
  </si>
  <si>
    <t>韩大林</t>
  </si>
  <si>
    <t>6528242021027</t>
  </si>
  <si>
    <t>若羌县果树高效节水建设项目</t>
  </si>
  <si>
    <r>
      <rPr>
        <sz val="14"/>
        <rFont val="方正仿宋_GBK"/>
        <charset val="134"/>
      </rPr>
      <t>项目总投资</t>
    </r>
    <r>
      <rPr>
        <sz val="14"/>
        <rFont val="Times New Roman"/>
        <charset val="134"/>
      </rPr>
      <t>210.8</t>
    </r>
    <r>
      <rPr>
        <sz val="14"/>
        <rFont val="方正仿宋_GBK"/>
        <charset val="134"/>
      </rPr>
      <t>万元，在</t>
    </r>
    <r>
      <rPr>
        <sz val="14"/>
        <rFont val="Times New Roman"/>
        <charset val="134"/>
      </rPr>
      <t>3</t>
    </r>
    <r>
      <rPr>
        <sz val="14"/>
        <rFont val="方正仿宋_GBK"/>
        <charset val="134"/>
      </rPr>
      <t>个乡镇</t>
    </r>
    <r>
      <rPr>
        <sz val="14"/>
        <rFont val="Times New Roman"/>
        <charset val="134"/>
      </rPr>
      <t>4</t>
    </r>
    <r>
      <rPr>
        <sz val="14"/>
        <rFont val="方正仿宋_GBK"/>
        <charset val="134"/>
      </rPr>
      <t>个行政村</t>
    </r>
    <r>
      <rPr>
        <sz val="14"/>
        <rFont val="Times New Roman"/>
        <charset val="134"/>
      </rPr>
      <t>2635</t>
    </r>
    <r>
      <rPr>
        <sz val="14"/>
        <rFont val="方正仿宋_GBK"/>
        <charset val="134"/>
      </rPr>
      <t>亩红枣地建设果树高效节水建设项目。每套系统控制灌溉面积</t>
    </r>
    <r>
      <rPr>
        <sz val="14"/>
        <rFont val="Times New Roman"/>
        <charset val="134"/>
      </rPr>
      <t>300-1100</t>
    </r>
    <r>
      <rPr>
        <sz val="14"/>
        <rFont val="方正仿宋_GBK"/>
        <charset val="134"/>
      </rPr>
      <t>亩（</t>
    </r>
    <r>
      <rPr>
        <sz val="14"/>
        <rFont val="Times New Roman"/>
        <charset val="134"/>
      </rPr>
      <t>800</t>
    </r>
    <r>
      <rPr>
        <sz val="14"/>
        <rFont val="方正仿宋_GBK"/>
        <charset val="134"/>
      </rPr>
      <t>元</t>
    </r>
    <r>
      <rPr>
        <sz val="14"/>
        <rFont val="Times New Roman"/>
        <charset val="134"/>
      </rPr>
      <t>/</t>
    </r>
    <r>
      <rPr>
        <sz val="14"/>
        <rFont val="方正仿宋_GBK"/>
        <charset val="134"/>
      </rPr>
      <t>亩），包括地表水源沉淀池、加压泵房（砖混结构、</t>
    </r>
    <r>
      <rPr>
        <sz val="14"/>
        <rFont val="Times New Roman"/>
        <charset val="134"/>
      </rPr>
      <t>30m2</t>
    </r>
    <r>
      <rPr>
        <sz val="14"/>
        <rFont val="方正仿宋_GBK"/>
        <charset val="134"/>
      </rPr>
      <t>）、施肥罐、加压离心泵、过滤器、变压器、变频柜等设备。地埋管道采用</t>
    </r>
    <r>
      <rPr>
        <sz val="14"/>
        <rFont val="Times New Roman"/>
        <charset val="134"/>
      </rPr>
      <t>UPVC</t>
    </r>
    <r>
      <rPr>
        <sz val="14"/>
        <rFont val="方正仿宋_GBK"/>
        <charset val="134"/>
      </rPr>
      <t>管材</t>
    </r>
    <r>
      <rPr>
        <sz val="14"/>
        <rFont val="Times New Roman"/>
        <charset val="134"/>
      </rPr>
      <t xml:space="preserve"> DN160-DN250</t>
    </r>
    <r>
      <rPr>
        <sz val="14"/>
        <rFont val="方正仿宋_GBK"/>
        <charset val="134"/>
      </rPr>
      <t>、公称压力</t>
    </r>
    <r>
      <rPr>
        <sz val="14"/>
        <rFont val="Times New Roman"/>
        <charset val="134"/>
      </rPr>
      <t>0.4Mpa</t>
    </r>
    <r>
      <rPr>
        <sz val="14"/>
        <rFont val="方正仿宋_GBK"/>
        <charset val="134"/>
      </rPr>
      <t>，埋深</t>
    </r>
    <r>
      <rPr>
        <sz val="14"/>
        <rFont val="Times New Roman"/>
        <charset val="134"/>
      </rPr>
      <t>1.3m</t>
    </r>
    <r>
      <rPr>
        <sz val="14"/>
        <rFont val="方正仿宋_GBK"/>
        <charset val="134"/>
      </rPr>
      <t>；出地给水栓</t>
    </r>
    <r>
      <rPr>
        <sz val="14"/>
        <rFont val="Times New Roman"/>
        <charset val="134"/>
      </rPr>
      <t>DN90</t>
    </r>
    <r>
      <rPr>
        <sz val="14"/>
        <rFont val="方正仿宋_GBK"/>
        <charset val="134"/>
      </rPr>
      <t>，铺设</t>
    </r>
    <r>
      <rPr>
        <sz val="14"/>
        <rFont val="Times New Roman"/>
        <charset val="134"/>
      </rPr>
      <t>Pe75</t>
    </r>
    <r>
      <rPr>
        <sz val="14"/>
        <rFont val="方正仿宋_GBK"/>
        <charset val="134"/>
      </rPr>
      <t>软带、公称压力</t>
    </r>
    <r>
      <rPr>
        <sz val="14"/>
        <rFont val="Times New Roman"/>
        <charset val="134"/>
      </rPr>
      <t>0.25MPa</t>
    </r>
    <r>
      <rPr>
        <sz val="14"/>
        <rFont val="方正仿宋_GBK"/>
        <charset val="134"/>
      </rPr>
      <t>；检查井、渗井均为成品树脂井。项目区种植树木为红枣；平行果树两侧</t>
    </r>
    <r>
      <rPr>
        <sz val="14"/>
        <rFont val="Times New Roman"/>
        <charset val="134"/>
      </rPr>
      <t>0.6m</t>
    </r>
    <r>
      <rPr>
        <sz val="14"/>
        <rFont val="方正仿宋_GBK"/>
        <charset val="134"/>
      </rPr>
      <t>修土埂，畦田宽度</t>
    </r>
    <r>
      <rPr>
        <sz val="14"/>
        <rFont val="Times New Roman"/>
        <charset val="134"/>
      </rPr>
      <t>1.2-1.5m,</t>
    </r>
    <r>
      <rPr>
        <sz val="14"/>
        <rFont val="方正仿宋_GBK"/>
        <charset val="134"/>
      </rPr>
      <t>采用软带输水开孔畦灌。产权归村集体所有。</t>
    </r>
  </si>
  <si>
    <r>
      <rPr>
        <sz val="14"/>
        <rFont val="方正仿宋_GBK"/>
        <charset val="134"/>
      </rPr>
      <t>项目建成后，可有效提高灌溉水利用系数，每亩节水量约</t>
    </r>
    <r>
      <rPr>
        <sz val="14"/>
        <rFont val="Times New Roman"/>
        <charset val="134"/>
      </rPr>
      <t>80-100m3</t>
    </r>
    <r>
      <rPr>
        <sz val="14"/>
        <rFont val="方正仿宋_GBK"/>
        <charset val="134"/>
      </rPr>
      <t>；水源由地下水改为地表水，减少超采区的地下水开采量，改善农田生态；支斗渠以下采用地下管道加地面软带输水，条状畦田灌溉；地表水灌溉比地下水灌溉高产、优质、高效，有利于洪水资源化。</t>
    </r>
  </si>
  <si>
    <t>石国海</t>
  </si>
  <si>
    <t>6528242021028</t>
  </si>
  <si>
    <t>若羌县生物资源化再利用建设项目</t>
  </si>
  <si>
    <t>若羌县瓦石峡镇塔什萨依村、铁干里克镇</t>
  </si>
  <si>
    <r>
      <rPr>
        <sz val="14"/>
        <rFont val="方正仿宋_GBK"/>
        <charset val="134"/>
      </rPr>
      <t>项目总投资</t>
    </r>
    <r>
      <rPr>
        <sz val="14"/>
        <rFont val="Times New Roman"/>
        <charset val="134"/>
      </rPr>
      <t>2045</t>
    </r>
    <r>
      <rPr>
        <sz val="14"/>
        <rFont val="方正仿宋_GBK"/>
        <charset val="134"/>
      </rPr>
      <t>万元。其中瓦石峡镇粪液输送工程总投资</t>
    </r>
    <r>
      <rPr>
        <sz val="14"/>
        <rFont val="Times New Roman"/>
        <charset val="134"/>
      </rPr>
      <t>1185</t>
    </r>
    <r>
      <rPr>
        <sz val="14"/>
        <rFont val="方正仿宋_GBK"/>
        <charset val="134"/>
      </rPr>
      <t>万元：管道起点位于瓦石峡镇塔什萨依村生猪养殖场，途径阿西农场、新建村、牧业村、跨石峡河西支、终点至吾塔木村（瓦石峡河西支下游右岸、距</t>
    </r>
    <r>
      <rPr>
        <sz val="14"/>
        <rFont val="Times New Roman"/>
        <charset val="134"/>
      </rPr>
      <t>315</t>
    </r>
    <r>
      <rPr>
        <sz val="14"/>
        <rFont val="方正仿宋_GBK"/>
        <charset val="134"/>
      </rPr>
      <t>国道以北约</t>
    </r>
    <r>
      <rPr>
        <sz val="14"/>
        <rFont val="Times New Roman"/>
        <charset val="134"/>
      </rPr>
      <t>3.0km</t>
    </r>
    <r>
      <rPr>
        <sz val="14"/>
        <rFont val="方正仿宋_GBK"/>
        <charset val="134"/>
      </rPr>
      <t>）。管道设计流量</t>
    </r>
    <r>
      <rPr>
        <sz val="14"/>
        <rFont val="Times New Roman"/>
        <charset val="134"/>
      </rPr>
      <t>300m3/h,</t>
    </r>
    <r>
      <rPr>
        <sz val="14"/>
        <rFont val="方正仿宋_GBK"/>
        <charset val="134"/>
      </rPr>
      <t>由西向东沿灌区中部布置，总长</t>
    </r>
    <r>
      <rPr>
        <sz val="14"/>
        <rFont val="Times New Roman"/>
        <charset val="134"/>
      </rPr>
      <t>28km</t>
    </r>
    <r>
      <rPr>
        <sz val="14"/>
        <rFont val="方正仿宋_GBK"/>
        <charset val="134"/>
      </rPr>
      <t>；采用双壁波纹管、管径</t>
    </r>
    <r>
      <rPr>
        <sz val="14"/>
        <rFont val="Times New Roman"/>
        <charset val="134"/>
      </rPr>
      <t>DN400</t>
    </r>
    <r>
      <rPr>
        <sz val="14"/>
        <rFont val="方正仿宋_GBK"/>
        <charset val="134"/>
      </rPr>
      <t>。沿线设</t>
    </r>
    <r>
      <rPr>
        <sz val="14"/>
        <rFont val="Times New Roman"/>
        <charset val="134"/>
      </rPr>
      <t>3</t>
    </r>
    <r>
      <rPr>
        <sz val="14"/>
        <rFont val="方正仿宋_GBK"/>
        <charset val="134"/>
      </rPr>
      <t>级污水提升泵站（</t>
    </r>
    <r>
      <rPr>
        <sz val="14"/>
        <rFont val="Times New Roman"/>
        <charset val="134"/>
      </rPr>
      <t>0+000</t>
    </r>
    <r>
      <rPr>
        <sz val="14"/>
        <rFont val="方正仿宋_GBK"/>
        <charset val="134"/>
      </rPr>
      <t>、</t>
    </r>
    <r>
      <rPr>
        <sz val="14"/>
        <rFont val="Times New Roman"/>
        <charset val="134"/>
      </rPr>
      <t>10+200</t>
    </r>
    <r>
      <rPr>
        <sz val="14"/>
        <rFont val="方正仿宋_GBK"/>
        <charset val="134"/>
      </rPr>
      <t>、</t>
    </r>
    <r>
      <rPr>
        <sz val="14"/>
        <rFont val="Times New Roman"/>
        <charset val="134"/>
      </rPr>
      <t>18+000</t>
    </r>
    <r>
      <rPr>
        <sz val="14"/>
        <rFont val="方正仿宋_GBK"/>
        <charset val="134"/>
      </rPr>
      <t>），沿线设污水检查井</t>
    </r>
    <r>
      <rPr>
        <sz val="14"/>
        <rFont val="Times New Roman"/>
        <charset val="134"/>
      </rPr>
      <t>150</t>
    </r>
    <r>
      <rPr>
        <sz val="14"/>
        <rFont val="方正仿宋_GBK"/>
        <charset val="134"/>
      </rPr>
      <t>座、封闭式化粪池</t>
    </r>
    <r>
      <rPr>
        <sz val="14"/>
        <rFont val="Times New Roman"/>
        <charset val="134"/>
      </rPr>
      <t>15</t>
    </r>
    <r>
      <rPr>
        <sz val="14"/>
        <rFont val="方正仿宋_GBK"/>
        <charset val="134"/>
      </rPr>
      <t>座（容积</t>
    </r>
    <r>
      <rPr>
        <sz val="14"/>
        <rFont val="Times New Roman"/>
        <charset val="134"/>
      </rPr>
      <t>100m3</t>
    </r>
    <r>
      <rPr>
        <sz val="14"/>
        <rFont val="方正仿宋_GBK"/>
        <charset val="134"/>
      </rPr>
      <t>）等附属设施。其中管道投资</t>
    </r>
    <r>
      <rPr>
        <sz val="14"/>
        <rFont val="Times New Roman"/>
        <charset val="134"/>
      </rPr>
      <t>840</t>
    </r>
    <r>
      <rPr>
        <sz val="14"/>
        <rFont val="方正仿宋_GBK"/>
        <charset val="134"/>
      </rPr>
      <t>万元（每公里投资</t>
    </r>
    <r>
      <rPr>
        <sz val="14"/>
        <rFont val="Times New Roman"/>
        <charset val="134"/>
      </rPr>
      <t>30</t>
    </r>
    <r>
      <rPr>
        <sz val="14"/>
        <rFont val="方正仿宋_GBK"/>
        <charset val="134"/>
      </rPr>
      <t>万元）、污水提升泵站投资</t>
    </r>
    <r>
      <rPr>
        <sz val="14"/>
        <rFont val="Times New Roman"/>
        <charset val="134"/>
      </rPr>
      <t>120</t>
    </r>
    <r>
      <rPr>
        <sz val="14"/>
        <rFont val="方正仿宋_GBK"/>
        <charset val="134"/>
      </rPr>
      <t>万元，化粪池投资</t>
    </r>
    <r>
      <rPr>
        <sz val="14"/>
        <rFont val="Times New Roman"/>
        <charset val="134"/>
      </rPr>
      <t>225</t>
    </r>
    <r>
      <rPr>
        <sz val="14"/>
        <rFont val="方正仿宋_GBK"/>
        <charset val="134"/>
      </rPr>
      <t>万元。</t>
    </r>
    <r>
      <rPr>
        <sz val="14"/>
        <rFont val="Times New Roman"/>
        <charset val="134"/>
      </rPr>
      <t xml:space="preserve">
</t>
    </r>
    <r>
      <rPr>
        <sz val="14"/>
        <rFont val="方正仿宋_GBK"/>
        <charset val="134"/>
      </rPr>
      <t>铁干里克镇粪液输送工程总投资</t>
    </r>
    <r>
      <rPr>
        <sz val="14"/>
        <rFont val="Times New Roman"/>
        <charset val="134"/>
      </rPr>
      <t>860</t>
    </r>
    <r>
      <rPr>
        <sz val="14"/>
        <rFont val="方正仿宋_GBK"/>
        <charset val="134"/>
      </rPr>
      <t>万元：管道起点位于铁干里克镇果勒吾斯塘村的生猪养殖场（</t>
    </r>
    <r>
      <rPr>
        <sz val="14"/>
        <rFont val="Times New Roman"/>
        <charset val="134"/>
      </rPr>
      <t>315</t>
    </r>
    <r>
      <rPr>
        <sz val="14"/>
        <rFont val="方正仿宋_GBK"/>
        <charset val="134"/>
      </rPr>
      <t>国道塔东园区路口以北</t>
    </r>
    <r>
      <rPr>
        <sz val="14"/>
        <rFont val="Times New Roman"/>
        <charset val="134"/>
      </rPr>
      <t>4.0km</t>
    </r>
    <r>
      <rPr>
        <sz val="14"/>
        <rFont val="方正仿宋_GBK"/>
        <charset val="134"/>
      </rPr>
      <t>处），途径东塔提让村、亚喀吾斯塘村、托格拉克勒克村、铁干里克村、英苏牧业村，终点的兰干村（</t>
    </r>
    <r>
      <rPr>
        <sz val="14"/>
        <rFont val="Times New Roman"/>
        <charset val="134"/>
      </rPr>
      <t>G218</t>
    </r>
    <r>
      <rPr>
        <sz val="14"/>
        <rFont val="方正仿宋_GBK"/>
        <charset val="134"/>
      </rPr>
      <t>国道旁、距县城以北</t>
    </r>
    <r>
      <rPr>
        <sz val="14"/>
        <rFont val="Times New Roman"/>
        <charset val="134"/>
      </rPr>
      <t>4.6km</t>
    </r>
    <r>
      <rPr>
        <sz val="14"/>
        <rFont val="方正仿宋_GBK"/>
        <charset val="134"/>
      </rPr>
      <t>）。管道设计流量</t>
    </r>
    <r>
      <rPr>
        <sz val="14"/>
        <rFont val="Times New Roman"/>
        <charset val="134"/>
      </rPr>
      <t>300m3/h,</t>
    </r>
    <r>
      <rPr>
        <sz val="14"/>
        <rFont val="方正仿宋_GBK"/>
        <charset val="134"/>
      </rPr>
      <t>由东向西沿灌区中部布置，管线长</t>
    </r>
    <r>
      <rPr>
        <sz val="14"/>
        <rFont val="Times New Roman"/>
        <charset val="134"/>
      </rPr>
      <t>18km</t>
    </r>
    <r>
      <rPr>
        <sz val="14"/>
        <rFont val="方正仿宋_GBK"/>
        <charset val="134"/>
      </rPr>
      <t>，双壁波纹管、管径</t>
    </r>
    <r>
      <rPr>
        <sz val="14"/>
        <rFont val="Times New Roman"/>
        <charset val="134"/>
      </rPr>
      <t>DN400</t>
    </r>
    <r>
      <rPr>
        <sz val="14"/>
        <rFont val="方正仿宋_GBK"/>
        <charset val="134"/>
      </rPr>
      <t>。沿线设</t>
    </r>
    <r>
      <rPr>
        <sz val="14"/>
        <rFont val="Times New Roman"/>
        <charset val="134"/>
      </rPr>
      <t>2</t>
    </r>
    <r>
      <rPr>
        <sz val="14"/>
        <rFont val="方正仿宋_GBK"/>
        <charset val="134"/>
      </rPr>
      <t>级污水提升泵站（</t>
    </r>
    <r>
      <rPr>
        <sz val="14"/>
        <rFont val="Times New Roman"/>
        <charset val="134"/>
      </rPr>
      <t>0+000</t>
    </r>
    <r>
      <rPr>
        <sz val="14"/>
        <rFont val="方正仿宋_GBK"/>
        <charset val="134"/>
      </rPr>
      <t>、</t>
    </r>
    <r>
      <rPr>
        <sz val="14"/>
        <rFont val="Times New Roman"/>
        <charset val="134"/>
      </rPr>
      <t>9+800</t>
    </r>
    <r>
      <rPr>
        <sz val="14"/>
        <rFont val="方正仿宋_GBK"/>
        <charset val="134"/>
      </rPr>
      <t>），沿线设污水井</t>
    </r>
    <r>
      <rPr>
        <sz val="14"/>
        <rFont val="Times New Roman"/>
        <charset val="134"/>
      </rPr>
      <t>95</t>
    </r>
    <r>
      <rPr>
        <sz val="14"/>
        <rFont val="方正仿宋_GBK"/>
        <charset val="134"/>
      </rPr>
      <t>座，封闭式化粪池</t>
    </r>
    <r>
      <rPr>
        <sz val="14"/>
        <rFont val="Times New Roman"/>
        <charset val="134"/>
      </rPr>
      <t>16</t>
    </r>
    <r>
      <rPr>
        <sz val="14"/>
        <rFont val="方正仿宋_GBK"/>
        <charset val="134"/>
      </rPr>
      <t>座（容积</t>
    </r>
    <r>
      <rPr>
        <sz val="14"/>
        <rFont val="Times New Roman"/>
        <charset val="134"/>
      </rPr>
      <t>100m3</t>
    </r>
    <r>
      <rPr>
        <sz val="14"/>
        <rFont val="方正仿宋_GBK"/>
        <charset val="134"/>
      </rPr>
      <t>）等附属设施。其中管道投资</t>
    </r>
    <r>
      <rPr>
        <sz val="14"/>
        <rFont val="Times New Roman"/>
        <charset val="134"/>
      </rPr>
      <t>540</t>
    </r>
    <r>
      <rPr>
        <sz val="14"/>
        <rFont val="方正仿宋_GBK"/>
        <charset val="134"/>
      </rPr>
      <t>万元（每公里投资</t>
    </r>
    <r>
      <rPr>
        <sz val="14"/>
        <rFont val="Times New Roman"/>
        <charset val="134"/>
      </rPr>
      <t>30</t>
    </r>
    <r>
      <rPr>
        <sz val="14"/>
        <rFont val="方正仿宋_GBK"/>
        <charset val="134"/>
      </rPr>
      <t>万元）、污水提升泵站投资</t>
    </r>
    <r>
      <rPr>
        <sz val="14"/>
        <rFont val="Times New Roman"/>
        <charset val="134"/>
      </rPr>
      <t>80</t>
    </r>
    <r>
      <rPr>
        <sz val="14"/>
        <rFont val="方正仿宋_GBK"/>
        <charset val="134"/>
      </rPr>
      <t>万元，化粪池投资</t>
    </r>
    <r>
      <rPr>
        <sz val="14"/>
        <rFont val="Times New Roman"/>
        <charset val="134"/>
      </rPr>
      <t>240</t>
    </r>
    <r>
      <rPr>
        <sz val="14"/>
        <rFont val="方正仿宋_GBK"/>
        <charset val="134"/>
      </rPr>
      <t>万元。产权归村集体所有。</t>
    </r>
  </si>
  <si>
    <r>
      <rPr>
        <sz val="14"/>
        <rFont val="方正仿宋_GBK"/>
        <charset val="134"/>
      </rPr>
      <t>本项目将养殖业与种植业、林果业结合，以畜禽粪污的资源化利用为纽带生态养殖模式，即养猪场</t>
    </r>
    <r>
      <rPr>
        <sz val="14"/>
        <rFont val="Times New Roman"/>
        <charset val="134"/>
      </rPr>
      <t>→</t>
    </r>
    <r>
      <rPr>
        <sz val="14"/>
        <rFont val="方正仿宋_GBK"/>
        <charset val="134"/>
      </rPr>
      <t>沼气设施发酵、无公害处理</t>
    </r>
    <r>
      <rPr>
        <sz val="14"/>
        <rFont val="Times New Roman"/>
        <charset val="134"/>
      </rPr>
      <t>→</t>
    </r>
    <r>
      <rPr>
        <sz val="14"/>
        <rFont val="方正仿宋_GBK"/>
        <charset val="134"/>
      </rPr>
      <t>废渣液输送至周边农田、果园作为有机肥使用。项目建成后，可以有效解决两个乡镇农户耕地施肥难、肥料贵的问题，减少化肥的投入，降低枣农种植成本，预计每亩地可降低</t>
    </r>
    <r>
      <rPr>
        <sz val="14"/>
        <rFont val="Times New Roman"/>
        <charset val="134"/>
      </rPr>
      <t>800</t>
    </r>
    <r>
      <rPr>
        <sz val="14"/>
        <rFont val="方正仿宋_GBK"/>
        <charset val="134"/>
      </rPr>
      <t>元投入；提高有机肥施入量，极大增强土壤肥力，加快红枣提质增效步伐。</t>
    </r>
    <r>
      <rPr>
        <sz val="14"/>
        <rFont val="Times New Roman"/>
        <charset val="134"/>
      </rPr>
      <t xml:space="preserve">
</t>
    </r>
  </si>
  <si>
    <t>6528242021029</t>
  </si>
  <si>
    <t>若羌县瓦石峡镇粮食烘干厂项目</t>
  </si>
  <si>
    <t>瓦石峡镇乌都勒斯塘村</t>
  </si>
  <si>
    <r>
      <rPr>
        <sz val="14"/>
        <rFont val="方正仿宋_GBK"/>
        <charset val="134"/>
      </rPr>
      <t>项目总投资</t>
    </r>
    <r>
      <rPr>
        <sz val="14"/>
        <rFont val="Times New Roman"/>
        <charset val="134"/>
      </rPr>
      <t>700</t>
    </r>
    <r>
      <rPr>
        <sz val="14"/>
        <rFont val="方正仿宋_GBK"/>
        <charset val="134"/>
      </rPr>
      <t>万元。投资</t>
    </r>
    <r>
      <rPr>
        <sz val="14"/>
        <rFont val="Times New Roman"/>
        <charset val="134"/>
      </rPr>
      <t>260</t>
    </r>
    <r>
      <rPr>
        <sz val="14"/>
        <rFont val="方正仿宋_GBK"/>
        <charset val="134"/>
      </rPr>
      <t>万元，建设烘干设施一座，建筑面积</t>
    </r>
    <r>
      <rPr>
        <sz val="14"/>
        <rFont val="Times New Roman"/>
        <charset val="134"/>
      </rPr>
      <t>521</t>
    </r>
    <r>
      <rPr>
        <sz val="14"/>
        <rFont val="方正仿宋_GBK"/>
        <charset val="134"/>
      </rPr>
      <t>平方米，底座高</t>
    </r>
    <r>
      <rPr>
        <sz val="14"/>
        <rFont val="Times New Roman"/>
        <charset val="134"/>
      </rPr>
      <t>1.5</t>
    </r>
    <r>
      <rPr>
        <sz val="14"/>
        <rFont val="方正仿宋_GBK"/>
        <charset val="134"/>
      </rPr>
      <t>米</t>
    </r>
    <r>
      <rPr>
        <sz val="14"/>
        <rFont val="Times New Roman"/>
        <charset val="134"/>
      </rPr>
      <t>,</t>
    </r>
    <r>
      <rPr>
        <sz val="14"/>
        <rFont val="方正仿宋_GBK"/>
        <charset val="134"/>
      </rPr>
      <t>直径</t>
    </r>
    <r>
      <rPr>
        <sz val="14"/>
        <rFont val="Times New Roman"/>
        <charset val="134"/>
      </rPr>
      <t>10</t>
    </r>
    <r>
      <rPr>
        <sz val="14"/>
        <rFont val="方正仿宋_GBK"/>
        <charset val="134"/>
      </rPr>
      <t>米</t>
    </r>
    <r>
      <rPr>
        <sz val="14"/>
        <rFont val="Times New Roman"/>
        <charset val="134"/>
      </rPr>
      <t>,</t>
    </r>
    <r>
      <rPr>
        <sz val="14"/>
        <rFont val="方正仿宋_GBK"/>
        <charset val="134"/>
      </rPr>
      <t>高</t>
    </r>
    <r>
      <rPr>
        <sz val="14"/>
        <rFont val="Times New Roman"/>
        <charset val="134"/>
      </rPr>
      <t>8</t>
    </r>
    <r>
      <rPr>
        <sz val="14"/>
        <rFont val="方正仿宋_GBK"/>
        <charset val="134"/>
      </rPr>
      <t>米</t>
    </r>
    <r>
      <rPr>
        <sz val="14"/>
        <rFont val="Times New Roman"/>
        <charset val="134"/>
      </rPr>
      <t>,</t>
    </r>
    <r>
      <rPr>
        <sz val="14"/>
        <rFont val="方正仿宋_GBK"/>
        <charset val="134"/>
      </rPr>
      <t>上盖高</t>
    </r>
    <r>
      <rPr>
        <sz val="14"/>
        <rFont val="Times New Roman"/>
        <charset val="134"/>
      </rPr>
      <t>2</t>
    </r>
    <r>
      <rPr>
        <sz val="14"/>
        <rFont val="方正仿宋_GBK"/>
        <charset val="134"/>
      </rPr>
      <t>米</t>
    </r>
    <r>
      <rPr>
        <sz val="14"/>
        <rFont val="Times New Roman"/>
        <charset val="134"/>
      </rPr>
      <t>,</t>
    </r>
    <r>
      <rPr>
        <sz val="14"/>
        <rFont val="方正仿宋_GBK"/>
        <charset val="134"/>
      </rPr>
      <t>钢筋水泥结构，烘干能力为</t>
    </r>
    <r>
      <rPr>
        <sz val="14"/>
        <rFont val="Times New Roman"/>
        <charset val="134"/>
      </rPr>
      <t>300</t>
    </r>
    <r>
      <rPr>
        <sz val="14"/>
        <rFont val="方正仿宋_GBK"/>
        <charset val="134"/>
      </rPr>
      <t>吨</t>
    </r>
    <r>
      <rPr>
        <sz val="14"/>
        <rFont val="Times New Roman"/>
        <charset val="134"/>
      </rPr>
      <t>/</t>
    </r>
    <r>
      <rPr>
        <sz val="14"/>
        <rFont val="方正仿宋_GBK"/>
        <charset val="134"/>
      </rPr>
      <t>日；投资</t>
    </r>
    <r>
      <rPr>
        <sz val="14"/>
        <rFont val="Times New Roman"/>
        <charset val="134"/>
      </rPr>
      <t>100</t>
    </r>
    <r>
      <rPr>
        <sz val="14"/>
        <rFont val="方正仿宋_GBK"/>
        <charset val="134"/>
      </rPr>
      <t>万元，修建办公室</t>
    </r>
    <r>
      <rPr>
        <sz val="14"/>
        <rFont val="Times New Roman"/>
        <charset val="134"/>
      </rPr>
      <t>240</t>
    </r>
    <r>
      <rPr>
        <sz val="14"/>
        <rFont val="方正仿宋_GBK"/>
        <charset val="134"/>
      </rPr>
      <t>平方米，砖混结构，承重外墙</t>
    </r>
    <r>
      <rPr>
        <sz val="14"/>
        <rFont val="Times New Roman"/>
        <charset val="134"/>
      </rPr>
      <t>49</t>
    </r>
    <r>
      <rPr>
        <sz val="14"/>
        <rFont val="方正仿宋_GBK"/>
        <charset val="134"/>
      </rPr>
      <t>砖墙外贴</t>
    </r>
    <r>
      <rPr>
        <sz val="14"/>
        <rFont val="Times New Roman"/>
        <charset val="134"/>
      </rPr>
      <t>100</t>
    </r>
    <r>
      <rPr>
        <sz val="14"/>
        <rFont val="方正仿宋_GBK"/>
        <charset val="134"/>
      </rPr>
      <t>毫米厚聚苯板，内隔墙</t>
    </r>
    <r>
      <rPr>
        <sz val="14"/>
        <rFont val="Times New Roman"/>
        <charset val="134"/>
      </rPr>
      <t>24</t>
    </r>
    <r>
      <rPr>
        <sz val="14"/>
        <rFont val="方正仿宋_GBK"/>
        <charset val="134"/>
      </rPr>
      <t>砖墙，屋面防水采用彩钢瓦，屋顶采用有保温层屋面，用于隔热的聚苯板其密度不小于</t>
    </r>
    <r>
      <rPr>
        <sz val="14"/>
        <rFont val="Times New Roman"/>
        <charset val="134"/>
      </rPr>
      <t>20kg/m3</t>
    </r>
    <r>
      <rPr>
        <sz val="14"/>
        <rFont val="方正仿宋_GBK"/>
        <charset val="134"/>
      </rPr>
      <t>。门窗采用保温密闭门窗；投资</t>
    </r>
    <r>
      <rPr>
        <sz val="14"/>
        <rFont val="Times New Roman"/>
        <charset val="134"/>
      </rPr>
      <t>160</t>
    </r>
    <r>
      <rPr>
        <sz val="14"/>
        <rFont val="方正仿宋_GBK"/>
        <charset val="134"/>
      </rPr>
      <t>万元，修建一个</t>
    </r>
    <r>
      <rPr>
        <sz val="14"/>
        <rFont val="Times New Roman"/>
        <charset val="134"/>
      </rPr>
      <t>160</t>
    </r>
    <r>
      <rPr>
        <sz val="14"/>
        <rFont val="方正仿宋_GBK"/>
        <charset val="134"/>
      </rPr>
      <t>平方米粮囤，钢柱支撑结构，砼独立基础，层高为</t>
    </r>
    <r>
      <rPr>
        <sz val="14"/>
        <rFont val="Times New Roman"/>
        <charset val="134"/>
      </rPr>
      <t>3.6</t>
    </r>
    <r>
      <rPr>
        <sz val="14"/>
        <rFont val="方正仿宋_GBK"/>
        <charset val="134"/>
      </rPr>
      <t>米，檐口高度为</t>
    </r>
    <r>
      <rPr>
        <sz val="14"/>
        <rFont val="Times New Roman"/>
        <charset val="134"/>
      </rPr>
      <t>3.75</t>
    </r>
    <r>
      <rPr>
        <sz val="14"/>
        <rFont val="方正仿宋_GBK"/>
        <charset val="134"/>
      </rPr>
      <t>米，屋面采用角钢结构钢屋架、方木檩条、彩钢板坡屋面排水；投资</t>
    </r>
    <r>
      <rPr>
        <sz val="14"/>
        <rFont val="Times New Roman"/>
        <charset val="134"/>
      </rPr>
      <t>100</t>
    </r>
    <r>
      <rPr>
        <sz val="14"/>
        <rFont val="方正仿宋_GBK"/>
        <charset val="134"/>
      </rPr>
      <t>万元，修建晾晒场地</t>
    </r>
    <r>
      <rPr>
        <sz val="14"/>
        <rFont val="Times New Roman"/>
        <charset val="134"/>
      </rPr>
      <t>5000</t>
    </r>
    <r>
      <rPr>
        <sz val="14"/>
        <rFont val="方正仿宋_GBK"/>
        <charset val="134"/>
      </rPr>
      <t>平方米。投资</t>
    </r>
    <r>
      <rPr>
        <sz val="14"/>
        <rFont val="Times New Roman"/>
        <charset val="134"/>
      </rPr>
      <t>80</t>
    </r>
    <r>
      <rPr>
        <sz val="14"/>
        <rFont val="方正仿宋_GBK"/>
        <charset val="134"/>
      </rPr>
      <t>万元，购置</t>
    </r>
    <r>
      <rPr>
        <sz val="14"/>
        <rFont val="Times New Roman"/>
        <charset val="134"/>
      </rPr>
      <t>480</t>
    </r>
    <r>
      <rPr>
        <sz val="14"/>
        <rFont val="方正仿宋_GBK"/>
        <charset val="134"/>
      </rPr>
      <t>万大卡燃气炉一座。产权归村集体所有。</t>
    </r>
  </si>
  <si>
    <r>
      <rPr>
        <sz val="14"/>
        <rFont val="Times New Roman"/>
        <charset val="134"/>
      </rPr>
      <t>2021</t>
    </r>
    <r>
      <rPr>
        <sz val="14"/>
        <rFont val="方正仿宋_GBK"/>
        <charset val="134"/>
      </rPr>
      <t>年上级下达瓦石峡镇冬麦种植面积</t>
    </r>
    <r>
      <rPr>
        <sz val="14"/>
        <rFont val="Times New Roman"/>
        <charset val="134"/>
      </rPr>
      <t>1.8</t>
    </r>
    <r>
      <rPr>
        <sz val="14"/>
        <rFont val="方正仿宋_GBK"/>
        <charset val="134"/>
      </rPr>
      <t>万亩，亩产均</t>
    </r>
    <r>
      <rPr>
        <sz val="14"/>
        <rFont val="Times New Roman"/>
        <charset val="134"/>
      </rPr>
      <t>280</t>
    </r>
    <r>
      <rPr>
        <sz val="14"/>
        <rFont val="方正仿宋_GBK"/>
        <charset val="134"/>
      </rPr>
      <t>公斤，共计</t>
    </r>
    <r>
      <rPr>
        <sz val="14"/>
        <rFont val="Times New Roman"/>
        <charset val="134"/>
      </rPr>
      <t>504</t>
    </r>
    <r>
      <rPr>
        <sz val="14"/>
        <rFont val="方正仿宋_GBK"/>
        <charset val="134"/>
      </rPr>
      <t>万吨；玉米种植面积</t>
    </r>
    <r>
      <rPr>
        <sz val="14"/>
        <rFont val="Times New Roman"/>
        <charset val="134"/>
      </rPr>
      <t>2.1</t>
    </r>
    <r>
      <rPr>
        <sz val="14"/>
        <rFont val="方正仿宋_GBK"/>
        <charset val="134"/>
      </rPr>
      <t>万亩，复播面积</t>
    </r>
    <r>
      <rPr>
        <sz val="14"/>
        <rFont val="Times New Roman"/>
        <charset val="134"/>
      </rPr>
      <t>1.8</t>
    </r>
    <r>
      <rPr>
        <sz val="14"/>
        <rFont val="方正仿宋_GBK"/>
        <charset val="134"/>
      </rPr>
      <t>万亩，亩产均</t>
    </r>
    <r>
      <rPr>
        <sz val="14"/>
        <rFont val="Times New Roman"/>
        <charset val="134"/>
      </rPr>
      <t>650</t>
    </r>
    <r>
      <rPr>
        <sz val="14"/>
        <rFont val="方正仿宋_GBK"/>
        <charset val="134"/>
      </rPr>
      <t>公斤，共计</t>
    </r>
    <r>
      <rPr>
        <sz val="14"/>
        <rFont val="Times New Roman"/>
        <charset val="134"/>
      </rPr>
      <t>2535</t>
    </r>
    <r>
      <rPr>
        <sz val="14"/>
        <rFont val="方正仿宋_GBK"/>
        <charset val="134"/>
      </rPr>
      <t>万吨。由于瓦石峡镇没有晾晒场及烘干设备，晾晒粮食受气候影响极易出现粉尘大、干度不够、生虫子和受潮发霉等问题，农户粮食难以卖出高价，导致农户种植农作物积极性不高；本地企业无法直接从当地收购加大企业运营成本。项目建成后，可从根本上解决粮食晾晒中存在的问题，提高农户种粮积极性，有利于促进产业结构。同时烘干厂可为剩余劳动力提供岗位，解决就业难问题，增加农户收入，项目产生的收益用于巩固脱贫成果和发展扶贫事业。</t>
    </r>
  </si>
  <si>
    <r>
      <rPr>
        <sz val="14"/>
        <color indexed="8"/>
        <rFont val="方正仿宋_GBK"/>
        <charset val="134"/>
      </rPr>
      <t>吾斯曼</t>
    </r>
    <r>
      <rPr>
        <sz val="14"/>
        <color indexed="8"/>
        <rFont val="Times New Roman"/>
        <charset val="134"/>
      </rPr>
      <t>·</t>
    </r>
    <r>
      <rPr>
        <sz val="14"/>
        <color indexed="8"/>
        <rFont val="方正仿宋_GBK"/>
        <charset val="134"/>
      </rPr>
      <t>吐尔地</t>
    </r>
  </si>
  <si>
    <r>
      <rPr>
        <sz val="11"/>
        <color theme="1"/>
        <rFont val="宋体"/>
        <charset val="134"/>
      </rPr>
      <t>焉耆县</t>
    </r>
    <r>
      <rPr>
        <sz val="11"/>
        <color theme="1"/>
        <rFont val="Times New Roman"/>
        <charset val="134"/>
      </rPr>
      <t>57</t>
    </r>
    <r>
      <rPr>
        <sz val="11"/>
        <color theme="1"/>
        <rFont val="宋体"/>
        <charset val="134"/>
      </rPr>
      <t>个</t>
    </r>
  </si>
  <si>
    <t>6528262021001</t>
  </si>
  <si>
    <t>七个星镇桑巴巴格次村道路建设项目</t>
  </si>
  <si>
    <t>基础设施</t>
  </si>
  <si>
    <t>桑巴巴格次村三组</t>
  </si>
  <si>
    <t>在桑巴巴格次村三组道路硬化3.125公里，每公里造价55万元（包括设计费、监理费），项目总投资171.875万元，道路等级为四级，包括路基、路面、桥涵、附属设施。项目建成后可有效解决贫困户2户出行不便问题。</t>
  </si>
  <si>
    <t>该项目的建设实施，有效的解决了农村村民的出行难问题，加快农村城镇化建设的步伐，改善了农民居住生活条件。72户农牧民受益，其中贫困户受益2户。</t>
  </si>
  <si>
    <t>艾合台尔·提力瓦尔地、王岳军</t>
  </si>
  <si>
    <t>6528262021002</t>
  </si>
  <si>
    <t>七个星镇七个星村民小组道路建设项目</t>
  </si>
  <si>
    <t>七个星村七组</t>
  </si>
  <si>
    <t>在七个星村七组道路硬化1.572公里，每公里造价55万元(设计费、监理费、检测费等）。项目总投资86.46万元，道路等级为四级，包括路基、路面、桥涵、附属设施。项目建成后可有效解决贫困户1户出行不便问题。</t>
  </si>
  <si>
    <t>该项目的建设实施，有效的解决了农村村民的出行难问题，加快农村城镇化建设的步伐，改善了农民居住生活条件。38户农牧民受益，受益贫困户1户。</t>
  </si>
  <si>
    <t>6528262021003</t>
  </si>
  <si>
    <t>七个星镇桑巴巴格次村防渗渠建设项目</t>
  </si>
  <si>
    <t>村基础设施</t>
  </si>
  <si>
    <t>桑巴巴格次村二组、八组、九组</t>
  </si>
  <si>
    <t>桑巴巴格次村新建防渗渠4公里（其中二组0.8公里、八组1.5公里、九组1.7公里），防渗渠深1米、上宽1.5米、下宽0.4米，断面0.95平方米，流量0.8立方米/秒；桥闸12座、闸口10个、树根1000个，每公里造价60万元（包含设计费、监理费、伐树、树根移出费），预计总投资240万元，受益贫困户4户。</t>
  </si>
  <si>
    <t>该防渗渠设计耕地面积4000亩，受益户300户，直接受益贫困户4户，该项目的实施进一步提升农田基础，同时达到节水、便利、安全等目的。</t>
  </si>
  <si>
    <t>6528262021004</t>
  </si>
  <si>
    <t>七个星镇夏热采开村防渗渠建设项目</t>
  </si>
  <si>
    <t>农田水利基本建设</t>
  </si>
  <si>
    <t>夏热采开村一组、二组</t>
  </si>
  <si>
    <t>在夏热采开村一组、二组新建防渗渠2.2公里，其中（一组长1.2公里、二组长1公里），防渗渠深1米、上宽1.2米、下宽0.6米，断面0.9平方米，流量0.5立方米/秒；闸口12个、桥3座。每公里造价60万元（包含设计费、监理费）。项目总投资132万元，受益户92户，直接受益贫困户3户。</t>
  </si>
  <si>
    <t>有效利用现有的水资源，提高水资源的利用效率，对发展农牧业、实现农业产业化，有着积极的促进作用。同时也能改善土地土质，提高土地使用效率，增加农民的经济收入，受益户92户，直接受益贫困户3户。</t>
  </si>
  <si>
    <t>6528262021005</t>
  </si>
  <si>
    <t>七个星镇老城村村民小组防渗渠</t>
  </si>
  <si>
    <t>老城村一组、二组、三组、四组、六组、七组、八组、九组</t>
  </si>
  <si>
    <t>在老城村八个村民小组先建防渗渠共计10公里（其中一组1.4公里、二组1.2公里、三组2公里、四组1.6公里、六组1公里、七组0.8公里、八组1公里、九组1公里），防渗渠深0.6米、上宽1.2米、下宽0.4米，断面0.48平方米，流量0.35立方米/秒；42节制闸，20座桥，每公里造价60万元，总投资600万元（包含设计费、监理费、桥涵闸）。受益户54户，直接受益贫困户12户，</t>
  </si>
  <si>
    <t>该防渗渠设计耕地面积6600亩，受益户54户，直接受益贫困户12户，该项目的实施进一步提升农田基础，同时达到节水、便利、安全等目的。</t>
  </si>
  <si>
    <t>6528262021006</t>
  </si>
  <si>
    <t>永宁镇马莲滩村农村道路硬化建设</t>
  </si>
  <si>
    <t>马莲滩村</t>
  </si>
  <si>
    <t>在马莲滩村3组、4组进行道路硬化1.994公里，每公里62万元（含监理费、设计费、检测费），共投资123.628万元，道路等级为四级，包括路基、路面、桥涵、附属设施。</t>
  </si>
  <si>
    <t>项目建成后可有效解决169户农户出行不便问题，改善了农民居住生活条件。其中贫困户3户。</t>
  </si>
  <si>
    <t>温晓燕</t>
  </si>
  <si>
    <t>6528262021007</t>
  </si>
  <si>
    <t>永宁镇西大渠村生产母牛养殖项目</t>
  </si>
  <si>
    <t>永宁镇西大渠村</t>
  </si>
  <si>
    <t>投入资金62万元依托养殖专业合作社，以当时市场价格进行采购，预计每头3.1万元的价格购买西门塔尔受孕母牛16头，托养到本村合作社，合作社每年按照投入资金的10%给村集体，由村集体向8户贫困户每户每年动态分红2000元，剩余资金用于带贫益贫事业发展，脱贫攻坚巩固提升，村级小型公益事业等建设。</t>
  </si>
  <si>
    <t>由村集体向8户贫困户每户每年动态分红2000元，剩余资金用于用于带贫益贫事业发展，脱贫攻坚巩固提升，村级小型公益事业建设。</t>
  </si>
  <si>
    <t>6528262021008</t>
  </si>
  <si>
    <t>永宁镇马莲滩村生产母羊养殖养殖</t>
  </si>
  <si>
    <t>在马莲滩村发展牲畜养殖业项目，总投入100万元，购买2-4岁生产母羊，采购回来的公开招租，由养殖专业合作社具体经营，每年由合作社按照总投资的10%给村集体，由村集体每年给3户贫困户分红，第一年每户2000元，共6000元，第二年按照贫困户实际情况动态管理，剩余9.4万用于带贫益贫事业发展，脱贫攻坚巩固提升，村级小型公益事业建设。</t>
  </si>
  <si>
    <t>由村集体每年向3户贫困户每年按照 第一年分红3户贫困，每户2000元，共6000元，第二年按照贫困户实际情况动态分红，剩余9.4万用于带贫益贫事业发展，脱贫攻坚巩固提升，村级小型公益事业建设。</t>
  </si>
  <si>
    <t>6528262021009</t>
  </si>
  <si>
    <t>永宁镇新居户村牲畜养殖发展项目</t>
  </si>
  <si>
    <t>新居户村</t>
  </si>
  <si>
    <t>购买良种西门塔尔奶牛30头，以当时市场价格进行采购，预计每头3.2万元，共计96万元，以托管形式，由养殖专业合作社具体经营，合作社将投入资金的10%分红给村集体，每年由村集体向7户贫困户每户每年动态分红2000元，剩余资金用于用于带贫益贫事业发展，脱贫攻坚巩固提升，村级小型公益事业建设，增加群众收入。</t>
  </si>
  <si>
    <t>每年由村集体向7户贫困户每户每年动态分红2000元，剩余资金用于用于带贫益贫事业发展，脱贫攻坚巩固提升，村级小型公益事业建设，增加群众收入。</t>
  </si>
  <si>
    <t>6528262021010</t>
  </si>
  <si>
    <t>永宁镇上岔河村农村道路建设项目</t>
  </si>
  <si>
    <t>永宁镇上岔河村</t>
  </si>
  <si>
    <t>在上岔河村2组道路硬化3.417公里，每公里62万元（含监理费、设计费、检测费），共投资211.854万元，道路等级为四级，包括路基、路面、桥涵、附属设施。项目建成后可有效解决80户农户出行不便问题其中贫困户15户。</t>
  </si>
  <si>
    <t>项目建成后可有效解决80户农户出行不便问题其中贫困户15户。</t>
  </si>
  <si>
    <t>6528262021011</t>
  </si>
  <si>
    <t>永宁镇新户村一组防渗渠建设项目</t>
  </si>
  <si>
    <t>新户村一组</t>
  </si>
  <si>
    <t>投入50万，在新户村一组实施斗渠防渗渠建设，预计公里50万元（含监理费、设计费、检测费、桥、涵、闸），共计1公里，涉及到37户农户其中贫困户2户。项目实施后可以实现节水、省工，从而节约种植成本增加收入。</t>
  </si>
  <si>
    <t>项目实施后可以实现节水、省工，从而节约种植成本增加收入。</t>
  </si>
  <si>
    <t>6528262021012</t>
  </si>
  <si>
    <t>永宁镇九号渠村牲畜养殖发展项目</t>
  </si>
  <si>
    <t>永宁镇九号渠村</t>
  </si>
  <si>
    <t>在九号渠村发展牲畜养殖业项目，总投入93万元，以当时市场价格进行采购，预计购买30头生产母牛，每头3.1万元，以托管形式，由养殖专业合作社具体经营，每年由合作社向村集体分红10%，共9.3万元，由村集体每年向3户贫困户每年动态分红每户分红2000元，共6000元，剩余8.7万元用于带贫益贫事业发展，脱贫攻坚巩固提升，村级小型公益事业建设。</t>
  </si>
  <si>
    <t>由村集体每年向3户贫困户每年动态分红每户红2000元，共6000元，剩余8.7万元用于带贫益贫事业发展，脱贫攻坚巩固提升，村级小型公益事业建设。</t>
  </si>
  <si>
    <t>6528262021013</t>
  </si>
  <si>
    <t>永宁镇黑疙瘩村防渗渠建设项目</t>
  </si>
  <si>
    <t>永宁镇黑疙瘩村</t>
  </si>
  <si>
    <t>投入347.5万，在黑疙瘩村二组、四组实施斗渠防渗，预计50万元每公里（含监理费、设计费、检测费、桥、涵、闸），共计5.3公里，涉及到土地2200亩（二组600亩，四组1600亩）；黑疙瘩村一、五组三相电线路近1公里，10万元，变压器80千瓦一台6万元，55千瓦离心泵2万元，75千瓦变频柜一台2.5万元，蓄水池一座（25米*15米*2米）50万元，40平方磅房4万元，水上过滤器4万元，共78.5万元，涉及到210户农户其中贫困户4户。项目实施后可以实现节水、省工，从而节约种植成本增加收入。</t>
  </si>
  <si>
    <t xml:space="preserve">该防渗渠建设项目可以解决该渠系浪费农田灌溉水较大的问题，进一步节约用水，同时进一步改善用水管理现状，便于管理，另一方面能大幅度减少用水量，降低村民生产成本。 </t>
  </si>
  <si>
    <t>6528262021052</t>
  </si>
  <si>
    <t>永宁镇马莲滩村生产母牛养殖发展项目</t>
  </si>
  <si>
    <t>畜牧养殖</t>
  </si>
  <si>
    <t>在马莲滩村发展牲畜养殖业项目，总投入77.5万元，购买25头西门塔尔生产母牛（2-4岁），每头3.1万元，以托管形式，由养殖专业合作社具体经营每年由合作社向村集体分红10%，共7.75万元，由村集体按照第一年分红3户贫困，每户2000元，共6000元，第二年按照贫困户实际情况动态分红，剩余7.15万用于带贫益贫事业发展，脱贫攻坚巩固提升，村级小型公益事业建设。</t>
  </si>
  <si>
    <t>带贫益贫事业发展，脱贫攻坚巩固提升，村级小型公益事业建设，增加群众收入。</t>
  </si>
  <si>
    <t>尹清勇             温晓燕</t>
  </si>
  <si>
    <t>6528262021053</t>
  </si>
  <si>
    <t>永宁镇西大渠村滴灌节水项目</t>
  </si>
  <si>
    <t>农业水利</t>
  </si>
  <si>
    <t>西大渠村</t>
  </si>
  <si>
    <t>西大渠村四组、牧业组各修建防渗蓄水池一座，每座造价50万元合计100万，含配套电力设施、变频柜2台每台2.5万元合计5万元，；西大渠二六组变压器一台、每台7万元、变频柜一台、每台价格2.5万元，合计114.5万元；其中设计、监理、质检费按照总价的4%，共计120万元。</t>
  </si>
  <si>
    <t>从而节约种植成本增加收入</t>
  </si>
  <si>
    <t>6528262021045</t>
  </si>
  <si>
    <t>四十里城子镇新渠村养殖小区建设项目</t>
  </si>
  <si>
    <t>四十里城子镇新渠村</t>
  </si>
  <si>
    <t>新渠村新建棚圈建设项目，投入200万元，建设圈舍1600平米，300方青贮窖池2座，管理用房200平米，围墙500米，占地面积30亩、与焉耆县凯都河食品有限公司签订合同10年，每年返现我村20万元，收益80%用于帮扶无劳动力、因病致贫的贫困户分红，每户分红3000元，剩余20%用于村集体公益事业及帮扶困难群众和有返贫致贫风险的困难户进行救助。受益户70户，吸纳贫困户就业5人。</t>
  </si>
  <si>
    <t>收益80%用于帮扶无劳动力、因病致贫的贫困户分红，每户分红3000元剩余20%用于村集体公益事业及帮扶困难群众和有返贫致贫风险的困难户进行救助。受益户70户，吸纳贫困户就业5人。</t>
  </si>
  <si>
    <t>帕尔哈提·买买提、李红光</t>
  </si>
  <si>
    <t>6528262021046</t>
  </si>
  <si>
    <t>四十里城子镇新渠村牲畜养殖发展扶贫项目</t>
  </si>
  <si>
    <t>投资60万元，购买20头西门塔尔生产母牛，托养给养殖专业合作社，每年每头牛分红3000元，其中：2000元分红给20户无劳动力、因病致贫的贫困户分红，持续增加贫困户收入，剩余的收益用于村集体公益事业及帮扶困难群众和有返贫致贫风险的困难户进行救助。托养的生产母牛产权归属村集体。</t>
  </si>
  <si>
    <t>收益分红3000元</t>
  </si>
  <si>
    <t>6528262021047</t>
  </si>
  <si>
    <t>四十里城子镇阿克墩村养殖小区建设项目</t>
  </si>
  <si>
    <t>四十里城子镇阿克墩村</t>
  </si>
  <si>
    <t>阿克墩村新建棚圈建设项目，项目建设内容：建设圈舍1600平米，300方青贮窖池2座，管理用房200平米，围墙500米，占地面积30亩。与养殖大户签订合同10年，每年返现我村20万元，收益80%用于帮扶无劳动力，因病致贫的贫困户分红，每户分红3000元，剩余20%用于村集体公益事业及帮扶困难群众和有返贫致贫风险的困难户进行救助。受益户50户，吸纳贫困户就业5人，总投资：200万元。</t>
  </si>
  <si>
    <t>收益80%用于帮扶无劳动力、因病致贫的贫困户分红，每户分红3000元，剩余20%用于村集体公益事业及帮扶困难群众和有返贫致贫风险的困难户进行救助。受益户70户，吸纳贫困户就业5人。</t>
  </si>
  <si>
    <t>6528262021048</t>
  </si>
  <si>
    <t>四十里城子镇阿克墩村牲畜养殖发展扶贫项目</t>
  </si>
  <si>
    <t>投资60万元，购买牛20头，托养给养殖专业合作社，每年每头牛分红3000元，其中：2000元分给20户无劳动力、因病致贫的贫困户分红，持续增加贫困户收入，剩余的收益用于村集体公益事业及帮扶困难群众和有返贫致贫风险的困难户进行救助。托养的生产母牛产权归属村集体。</t>
  </si>
  <si>
    <t>6528262021049</t>
  </si>
  <si>
    <t>四十里城子镇博格达村生产母牛养殖项目</t>
  </si>
  <si>
    <t>四十里城子镇博格达村</t>
  </si>
  <si>
    <t>投资210万元，购买70头西门塔尔生产母牛，托养给养殖专业合作社，每年返现我村21万元，托养给养殖专业合作社，每年每头牛分红3000元，给30户无劳动力、因病致贫的贫困户，持续增加贫困户收入，剩余20%于村委会公益事业发展及存在致贫返贫风险的困难群众的救助，托养的生产母牛产权归属村集体。</t>
  </si>
  <si>
    <t>6528262021050</t>
  </si>
  <si>
    <t>四十里城子镇博格达村生产母羊养殖项目</t>
  </si>
  <si>
    <t>投入120万元，购买生产母羊600只，托养给养殖专业合作社，每年返现村委会12万元分红，收益80%分给30户贫困户，每户3200元，20%于村委会公益事业发展及存在致贫返贫风险的困难群众的救助，所托养的生产母羊产权归村集体所有。</t>
  </si>
  <si>
    <t>收益80%分给30户贫困户，每户3200元，20%于村委会公益事业发展及存在致贫返贫风险的困难群众的救助，所托养的生产母羊产权归村集体所有。</t>
  </si>
  <si>
    <t>6528262021014</t>
  </si>
  <si>
    <t>四十里城子镇店子村生产母牛养殖项目</t>
  </si>
  <si>
    <t>四十里城子镇店子村</t>
  </si>
  <si>
    <t>购买41头（西门塔尔生产母牛），每一头牛3万元，共123万元，托养于养殖合作社，用于帮扶41户无劳动能力、因病致贫的贫困户，其中每年每户分红2000元，受益41户贫困户，剩余收益用于村委会公益事业发展及存在致贫返贫风险的困难群众的救助，所托养的生产母牛产权归村集体所有。</t>
  </si>
  <si>
    <t>其中每年每户分红2000元，受益41户贫困户，剩余收益用于村委会公益事业发展及存在致贫返贫风险的困难群众的救助，所托养的生产母牛产权归村集体所有。</t>
  </si>
  <si>
    <t>6528262021015</t>
  </si>
  <si>
    <t>四十里城子镇巴克来村道路硬化建设项目</t>
  </si>
  <si>
    <t>四十里城子巴开来村</t>
  </si>
  <si>
    <t>在巴开来村一组、二组道路硬化3.953公里，每公里62万元，共投资245.086万元。道路等级为四级，包括路基、路面、桥涵、附属设施。项目建成后可有效解决贫困户15户出行不便问题。</t>
  </si>
  <si>
    <t>项目建成后可有效解决贫困户15户出行不便问题。</t>
  </si>
  <si>
    <t>6528262021016</t>
  </si>
  <si>
    <t>四十里城子镇吸污车项目</t>
  </si>
  <si>
    <t>四十里城子镇各村</t>
  </si>
  <si>
    <t>四十里城子镇购买两辆吸污车，每辆预价30万元，共计60万元，用于清理269户贫困户卫生厕所污水处理。</t>
  </si>
  <si>
    <t>贫困户卫生厕所污水处理，改善人居环境。</t>
  </si>
  <si>
    <t>6528262021017</t>
  </si>
  <si>
    <t>四十里城子镇店子村一组二组三组防渗渠建设项目</t>
  </si>
  <si>
    <t>店子村一组斗渠2公里进行防渗（进道口宽4.0/底宽0.8，渠道深度1.2米，进水口5座，节制闸2座：店子村二组斗渠5，共修建1.8公里，进道口宽1.5/底宽0.6，渠道深度0.9米，进水口22座，节制闸5座，桥2座：店子村三组斗渠3，共3.1公里进道口宽1.5/底宽0.6，渠道深度0.9米，进水口65座，节制闸8座，桥4座：共计6.9公里，进水口92座、节制闸15座、桥8座。预计费用345万元。</t>
  </si>
  <si>
    <t>6528262021018</t>
  </si>
  <si>
    <t>四十里城子镇店子村四组、五组防渗渠建设项目</t>
  </si>
  <si>
    <t>店子村四组斗渠4，共2.1公里，进道口宽1.5/底宽0.6，渠道深度0.9米，进水口47座，节制闸3座，桥1座：店子村五组斗渠8，共5.2公里，进道口宽1.5/底宽0.6，渠道深度0.9米，进水口57座，节制闸14座，桥11座。共计7.3公里，进水口104座、节制闸17座、桥12座。预计费用365万元。</t>
  </si>
  <si>
    <t>6528262021019</t>
  </si>
  <si>
    <t>四十里城子镇博格达村防渗渠建设项目</t>
  </si>
  <si>
    <t>对博格达村一组三组斗渠共5公里进行防渗，水流量0.5立方米/秒，上渠口2.5米、下渠口0.44米、高0.8米，每米460元，共135万，设计6万元、监理6万元、检测6万元、管理2万元，合计250万元。受益农户289户，其中贫困户56户。</t>
  </si>
  <si>
    <t>6528262021020</t>
  </si>
  <si>
    <t>五号渠乡牲畜棚圈建设项目</t>
  </si>
  <si>
    <t>2021.10</t>
  </si>
  <si>
    <t>阿伦渠村</t>
  </si>
  <si>
    <t>新建牲畜棚圈4800平方米，合计264万元;新建青储池1050立方米，共需要42万元；新建草料棚450平方米，共需要15万元；建3座各80平方米看护房，每座11.5万元，共需要34.5万元；棚圈之间钢材建设，围栏长930米，高1.5米左右，每米按 240元，预计需要22.32万元；散养配套基础设施地坪预计需要12万元；棚圈设计费5万元，监理费2万元，合计7万元，共计投资396.82万元。资产归四号渠村、上五号村、下五号村集体所有。项目实施后，由合作社或养殖户负责承包经营，新建的标准化牲畜棚圈效益受益后补助给3户建档立卡贫困户家庭，每年每户受益2000元（合计0.6万元），可带动就业岗位3个，受益户可根据实际情况进行动态调整，剩余部分用于村级小型公益性基础设施建设和预警帮扶等。</t>
  </si>
  <si>
    <t>可带动就业岗位3个，受益户可根据实际情况进行动态调整，剩余部分用于村级小型公益性基础设施建设和预警帮扶等。</t>
  </si>
  <si>
    <t>高尚斌</t>
  </si>
  <si>
    <t>6528262021022</t>
  </si>
  <si>
    <t>五号渠乡阿伦渠村牲畜养殖项目</t>
  </si>
  <si>
    <t>购买50头西门尔塔生产母牛（2-6岁），每头3万元，合计150万元。购买完成后由养殖大户或专业合作社统一招租（每年分红10%），为2户贫困户每年每户分红2000元（0.4万元），受益户可根据实际情况进行动态调整，剩余资金用于村级小型公益性基础设施建设和预警帮扶等。产权归阿伦渠村集体所有。</t>
  </si>
  <si>
    <t>受益户可根据实际情况进行动态调整，剩余资金用于村级小型公益性基础设施建设和预警帮扶等。产权归阿伦渠村集体所有。</t>
  </si>
  <si>
    <t>6528262021023</t>
  </si>
  <si>
    <t>五号渠乡中五号村牲畜养殖项目</t>
  </si>
  <si>
    <t>中五号村</t>
  </si>
  <si>
    <t>购买50头西门尔塔生产母牛（2-6岁），每头3万元，合计150万元。购买完成后由养殖大户或专业合作社统一招租（每年分红10%），为2户贫困户每年每户分红2000元（0.4万元），受益户可根据实际情况进行动态调整，剩余资金用于村级小型公益性基础设施建设和预警帮扶等。产权归中五号村集体所有。</t>
  </si>
  <si>
    <t>受益户可根据实际情况进行动态调整，剩余资金用于村级小型公益性基础设施建设和预警帮扶等。产权归中五号村集体所有。</t>
  </si>
  <si>
    <t>6528262021051</t>
  </si>
  <si>
    <t>五号渠乡上五号村牲畜养殖项目</t>
  </si>
  <si>
    <t>上五号村</t>
  </si>
  <si>
    <r>
      <rPr>
        <sz val="11"/>
        <rFont val="方正仿宋_GBK"/>
        <charset val="134"/>
      </rPr>
      <t>购买</t>
    </r>
    <r>
      <rPr>
        <sz val="11"/>
        <rFont val="Times New Roman"/>
        <charset val="134"/>
      </rPr>
      <t>50</t>
    </r>
    <r>
      <rPr>
        <sz val="11"/>
        <rFont val="方正仿宋_GBK"/>
        <charset val="134"/>
      </rPr>
      <t>头西门尔塔生产母牛（</t>
    </r>
    <r>
      <rPr>
        <sz val="11"/>
        <rFont val="Times New Roman"/>
        <charset val="134"/>
      </rPr>
      <t>2-6</t>
    </r>
    <r>
      <rPr>
        <sz val="11"/>
        <rFont val="方正仿宋_GBK"/>
        <charset val="134"/>
      </rPr>
      <t>岁），每头</t>
    </r>
    <r>
      <rPr>
        <sz val="11"/>
        <rFont val="Times New Roman"/>
        <charset val="134"/>
      </rPr>
      <t>3</t>
    </r>
    <r>
      <rPr>
        <sz val="11"/>
        <rFont val="方正仿宋_GBK"/>
        <charset val="134"/>
      </rPr>
      <t>万元，合计</t>
    </r>
    <r>
      <rPr>
        <sz val="11"/>
        <rFont val="Times New Roman"/>
        <charset val="134"/>
      </rPr>
      <t>150</t>
    </r>
    <r>
      <rPr>
        <sz val="11"/>
        <rFont val="方正仿宋_GBK"/>
        <charset val="134"/>
      </rPr>
      <t>万元。购买完成后由养殖大户或专业合作社统一招租（每年分红</t>
    </r>
    <r>
      <rPr>
        <sz val="11"/>
        <rFont val="Times New Roman"/>
        <charset val="134"/>
      </rPr>
      <t>10%</t>
    </r>
    <r>
      <rPr>
        <sz val="11"/>
        <rFont val="方正仿宋_GBK"/>
        <charset val="134"/>
      </rPr>
      <t>），为2户贫困户每年每户分红2000元（0.4万元），受益户可根据实际情况进行动态调整，剩余资金用于村级小型公益性基础设施建设和预警帮扶等。产权归上五号村集体所有。</t>
    </r>
  </si>
  <si>
    <t>为2户贫困户每年每户分红2000元（0.4万元），受益户可根据实际情况进行动态调整，剩余资金用于村级小型公益性基础设施建设和预警帮扶等。产权归上五号村集体所有。</t>
  </si>
  <si>
    <t>6528262021028</t>
  </si>
  <si>
    <t>五号渠乡四号渠村牲畜养殖项目</t>
  </si>
  <si>
    <t>四号渠村</t>
  </si>
  <si>
    <t>购买50头西门尔塔生产母牛（2-6岁），每头3万元，合计150万元。购买完成后由养殖大户或专业合作社统一招租（每年分红10%），为2户贫困户每年每户分红2000元（0.4万元），受益户可根据实际情况进行动态调整，剩余资金用于村级小型公益性基础设施建设和预警帮扶等。产权归四号渠村集体所有。</t>
  </si>
  <si>
    <t>为2户贫困户每年每户分红2000元（0.4万元），受益户可根据实际情况进行动态调整，剩余资金用于村级小型公益性基础设施建设和预警帮扶等。产权归四号渠村集体所有。</t>
  </si>
  <si>
    <t>6528262021029</t>
  </si>
  <si>
    <t>五号渠乡下五号村牲畜养殖项目</t>
  </si>
  <si>
    <t>下五号村</t>
  </si>
  <si>
    <t>购买50头西门尔塔生产母牛（2-6岁），每头3万元，合计150万元。购买完成后由养殖大户或专业合作社统一招租（每年分红10%），为2户贫困户每年每户分红2000元（0.4万元），受益户可根据实际情况进行动态调整，剩余资金用于村级小型公益性基础设施建设和预警帮扶等。产权归下五号村体所有。</t>
  </si>
  <si>
    <t>为2户贫困户每年每户分红2000元（0.4万元），受益户可根据实际情况进行动态调整，剩余资金用于村级小型公益性基础设施建设和预警帮扶等。产权归下五号村集体所有。</t>
  </si>
  <si>
    <t>6528262021030</t>
  </si>
  <si>
    <t>五号渠乡查汗渠村牲畜养殖项目</t>
  </si>
  <si>
    <t>查汗渠村</t>
  </si>
  <si>
    <t>购买50头西门尔塔生产母牛（2-6岁），每头3万元，合计150万元。购买完成后由养殖大户或专业合作社统一招租（每年分红10%），为2户贫困户每年每户分红2000元（0.4万元），受益户可根据实际情况进行动态调整，剩余资金用于村级小型公益性基础设施建设和预警帮扶等。产权归查汗渠村集体所有。</t>
  </si>
  <si>
    <t>为2户贫困户每年每户分红2000元（0.4万元），受益户可根据实际情况进行动态调整，剩余资金用于村级小型公益性基础设施建设和预警帮扶等。产权归查汗渠村集体所有。</t>
  </si>
  <si>
    <t>6528262021031</t>
  </si>
  <si>
    <t>五号渠乡头号渠村牲畜养殖项目</t>
  </si>
  <si>
    <t>头号渠村</t>
  </si>
  <si>
    <t>购买50头西门尔塔生产母牛（2-6岁），每头3万元，合计150万元。购买完成后由养殖大户或专业合作社统一招租（每年分红10%），为2户贫困户每年每户分红2000元（0.4万元），受益户可根据实际情况进行动态调整，剩余资金用于村级小型公益性基础设施建设和预警帮扶等。产权归头号渠村集体所有。</t>
  </si>
  <si>
    <t>为2户贫困户每年每户分红2000元（0.4万元），受益户可根据实际情况进行动态调整，剩余资金用于村级小型公益性基础设施建设和预警帮扶等。产权归头号渠村集体所有。</t>
  </si>
  <si>
    <t>6528262021024</t>
  </si>
  <si>
    <t>五号渠乡阿伦渠村门面房建设项目</t>
  </si>
  <si>
    <t>其它</t>
  </si>
  <si>
    <t>阿伦渠村二组富余劳动力转移中心旁空地</t>
  </si>
  <si>
    <t xml:space="preserve">     新建门面房2栋，合计318平方米，砖混结构门面房,每平方米1280元，需40.7万元；设计费0.2万元，监理费0.4万元，项目合计41.3万元。资产归阿伦渠村集体所有。新建的门面房对外承包，建档立卡贫困户可优先承包，每年总投资的10%预计收益4.13万元，给2户建档立卡贫困户每年每户分红2000元，受益户可根据实际情况进行动态调整，剩余部分用于村级小型公益性基础设施建设和预警帮扶等</t>
  </si>
  <si>
    <t>给2户建档立卡贫困户每年每户分红2000元，受益户可根据实际情况进行动态调整，剩余部分用于村级小型公益性基础设施建设和预警帮扶等。</t>
  </si>
  <si>
    <t>6528262021032</t>
  </si>
  <si>
    <t>五号渠乡下三号村、四号渠村柏油路建设项目</t>
  </si>
  <si>
    <t>下三号村、四号渠村</t>
  </si>
  <si>
    <t>道路硬化总里程5.864公里，每公里62万元，总投资363.568万元。其中下三号村柏油路1.072公里、四号渠村柏油路4.792公里，道路等级为四级，包括路基、路面、桥涵、附属设施。</t>
  </si>
  <si>
    <t>项目建成后可有效解决贫困户5户出行不便问题。</t>
  </si>
  <si>
    <t>6528262021021</t>
  </si>
  <si>
    <t>五号渠乡下三号村门面房建设项目</t>
  </si>
  <si>
    <t>五号渠乡</t>
  </si>
  <si>
    <t xml:space="preserve">   新建300平方米砖混结构门面房,每平方米1500元，需45万元；设计费0.2万元，监理费0.4万元，项目合计45.6万元。资产归下三号村集体所有。新建的门面房对外承包，建档立卡贫困户可优先承包，每年总投资的10%预计收益4.56万元，给2户建档立卡贫困户每年每户分红2000元，受益户可根据实际情况进行动态调整，剩余部分用于村级小型公益性基础设施建设和预警帮扶等。</t>
  </si>
  <si>
    <t>6528262021025</t>
  </si>
  <si>
    <t>五号渠乡千亩养殖小区配套设施建设项目</t>
  </si>
  <si>
    <t xml:space="preserve">   为五号渠乡千亩养殖小区完善配套设施：对2018年和2020年建设的5个棚圈进行围栏建设，地槽开挖宽1米，深0.5米进行戈壁回填，地基混泥土浇筑，每4米放围栏连接柱1根，中间连接，全长1550米，围栏高1.5米左右，每米按 240元，预计需要37.2万元；散养配套基础设施地坪预计需要25万元。项目总合计62.2万元。为2户贫困户每年每户分红2000元（0.4万元），受益户可根据实际情况进行动态调整，剩余资金用于壮大中五号村集体经济及基础设施建设。项目实施后，养殖小区配套设施建设进一步完善，增强牲畜防疫防护，提供规范化的饲养场所和卫生环境，可推动发展标准化养殖产业。配套设施建成后统一交由村委会管理，产权归中五号村集体所有。</t>
  </si>
  <si>
    <t>项目实施后，养殖小区配套设施建设进一步完善，增强牲畜防疫防护，提供规范化的饲养场所和卫生环境，可推动发展标准化养殖产业。配套设施建成后统一交由村委会管理，产权归中五号村集体所有。</t>
  </si>
  <si>
    <t>6528262021026</t>
  </si>
  <si>
    <t>五号渠乡阿伦渠村扶贫集市建设项目</t>
  </si>
  <si>
    <t>阿伦渠村四组</t>
  </si>
  <si>
    <t>新建扶贫集市，制作柜台、搭建凉棚、铺设地砖等设施，合计33.7万元。项目建成后贫困户免费使用，不断激发贫困群众脱贫致富内生动力，增加贫困户收入。</t>
  </si>
  <si>
    <t>。项目建成后贫困户免费使用，不断激发贫困群众脱贫致富内生动力，增加贫困户收入。</t>
  </si>
  <si>
    <t>6528262021027</t>
  </si>
  <si>
    <t>五号渠乡阿伦渠村防渗渠建设项目</t>
  </si>
  <si>
    <t>防渗渠（涵管桥）</t>
  </si>
  <si>
    <t>阿伦渠村、中五号村</t>
  </si>
  <si>
    <t>在阿伦渠村新建防渗渠2200米，宽1米；涵管桥8个，长4米，宽1米，截水闸1座；对中五号村三组、二组部分灌溉水渠共2180米进行全面的防渗渠建设。两村共需建设防渗渠4380米。</t>
  </si>
  <si>
    <t>建成后不断改善土地盐渍化，提高土壤肥力，增加贫困户收入。</t>
  </si>
  <si>
    <t>6528262021033</t>
  </si>
  <si>
    <t>北大渠乡道路硬化建设项目</t>
  </si>
  <si>
    <t>基础设施类</t>
  </si>
  <si>
    <t>北大渠村7.9组</t>
  </si>
  <si>
    <t>在北大渠村七组九组道路硬化3.465公里，每公里62万元（设计、监理、建设费用），总投资214.83万元。道路等级为四级，包括路基、路面、桥涵、附属设施。</t>
  </si>
  <si>
    <t>项目建成后可有效解决贫困户8户出行不便问题。</t>
  </si>
  <si>
    <t>田亚明、迪力下提</t>
  </si>
  <si>
    <t>6528262021034</t>
  </si>
  <si>
    <t>包尔海乡开来提村居民点道路硬化建设项目</t>
  </si>
  <si>
    <t>开来提村草原站</t>
  </si>
  <si>
    <t>在开来提村草原站道路硬化4.74公里，每公里62万元(设计、监理、建设费用)，投入293.88万元，道路等级为四级，包括路基、路面、桥涵、附属设施。项目建成后可有效解决贫困户6户出行不便问题</t>
  </si>
  <si>
    <t>解决群众行路难，强化居民点美丽乡村建设。项目建成后可有效解决贫困户6户出行不便问题</t>
  </si>
  <si>
    <t>才仁加甫、席擎</t>
  </si>
  <si>
    <t>6528262021035</t>
  </si>
  <si>
    <t>包尔海乡岱尔斯提村防渗渠建设项目</t>
  </si>
  <si>
    <t>岱尔斯提村</t>
  </si>
  <si>
    <t>总长1.3公里水泥板防渗渠每公里，渠上口宽3.05米、底宽60厘米、边坡长1.15米、深1米，水渠坡度面贴水泥板，规格60*40*0.6厘米，渠基础垫戈壁60厘米受益户32，：其中有7座桥,6座闸口。</t>
  </si>
  <si>
    <t>解决群众农用田用水问题。</t>
  </si>
  <si>
    <t>6528262021036</t>
  </si>
  <si>
    <t>包尔海乡岱尔斯提村养殖场建设</t>
  </si>
  <si>
    <t>新建1000平米牛圈，砖墙彩钢顶结构，预算50万元，青贮窖300立方，预算10万元，饲料棚60平米，预算4.2万元，砖木结构消毒、值班、兽医室60平米，预算6万元，围墙300米，每米400元，预算12万元，大门预算3000元.购买西门塔尔生产母牛50头，预算140万元.养殖场建成后，养殖场出租给养殖合作社，牛托养给合作社，按总投资的10%收益，其中6万元用于20户贫困户分红，其余资金用于村级基础设施建设，预警边缘户防止返贫。</t>
  </si>
  <si>
    <t>带动20户贫困户，增加村集体收入，改善村级基础设施建设，预警边缘户防止返贫。</t>
  </si>
  <si>
    <t>6528262021037</t>
  </si>
  <si>
    <t>包尔海乡包尔海村防渗渠建设项目</t>
  </si>
  <si>
    <t>包尔海村</t>
  </si>
  <si>
    <t xml:space="preserve">新建防渗渠约1.2公里，渠上口宽3.05米、底宽60厘米、边坡长1.15米、深1米，水渠坡度面贴水泥板，规格60*40*0.6厘米，渠基础垫戈壁60厘米，每公里造价约43万元，合计51.6万元；受益群众60户，其中贫困户6户。                                                                                                                                                                                                                                                                                                                                                                                                                                                                                                                                                                                                                                                                                                                                                                                                                                                                                                                                                                                                                                                                                                                                    </t>
  </si>
  <si>
    <t>解决群众行路难，强化居民点美丽乡村建设。</t>
  </si>
  <si>
    <t>6528262021044</t>
  </si>
  <si>
    <t>包尔海乡饲料加工厂</t>
  </si>
  <si>
    <t>基层基础设施建设</t>
  </si>
  <si>
    <t>夏热勒岱村</t>
  </si>
  <si>
    <t>建筑工程: 1.新建500㎡饲料加工厂(钢结构+独立基础；高5米），2500元/㎡，造价约1250000元; 2.新建150㎡化验室/办公室（砖混结构），1800元/㎡，造价约540000元; 3.新建2000㎡堆场（原材料），250元/㎡，造价约500000元；4.新建200㎡饲料仓储室，1800元/㎡，造价约360000元; 5.新建300米围墙，600元/m，造价约180000元;6.新建大门1座，15000元/座，造价约15000元。设备: 1.购买秸秆粉碎机1台，价值约3万元/台; 2.购买发酵池（50m3)1座，价值约20万元/座; 3.购买饲料加工设备1套，价值约35万元/套;  4.购买饲料打包机1台，价值约5万元/台;5.购买成套采暖锅炉1套，价值约5万元/台; 6.购买饲料分析仪器1台，价值约20万元/台; 7.购买污水处理池及设备1座，价值约10万元/座。该项目建成后租赁给企业，租金为项目总投资的10%，用于扶贫户分红及发展壮大村集体经济。设备部分按照设备使用年限计算折旧费用，每年由租赁企业返还给村集体。受益户31户，每户分红2000元，其余资金用于村级基础设施建设，预警边缘户防止返贫。</t>
  </si>
  <si>
    <t>通过该项目供应包尔海乡及周边发展肉兔养殖产业发展，计划年生产颗粒饲料5000吨，可供应养殖肉兔64万只需求，同时带动周边贫困户和村民种植颗粒饲料原料，还可以满足有意向的贫困户就业。解决就业建档立卡贫困户3户。</t>
  </si>
  <si>
    <t>6528262021038</t>
  </si>
  <si>
    <t>包尔海乡包尔海村牲畜养殖圈舍项目</t>
  </si>
  <si>
    <t>新建棚圈2座，青贮池1座，消杀房和库房1座。其中暖圈500平方米，圈墙为砖木结构，圈顶石棉彩钢板，钢管柱子18根，暖圈内部窗户24个，铁栅栏，水泥地坪500㎡，小计40万元；敞圈凉棚，周围的钢管、方管，顶棚彩钢板，小计35万元；青贮池，长30米、上口宽6米、下口宽5米，深度5米，墙体24大砖砌墙，水泥底20厘米，小计10万元；消杀房10平方米，大门4米铁大门，库房20平方米，小计10万元；合计100万；经过市场分析、调查，计划以出租、畜牧养殖集体自营，为贫困户分红总投资的10%，扶持贫困户28户，每户分红2000元，其余资金用于村级基础设施建设，预警边缘户防止返贫。</t>
  </si>
  <si>
    <t>为贫困户分红总投资的10%，扶持贫困户28户，每户分红2000元，其余资金用于村级基础设施建设，预警边缘户防止返贫。</t>
  </si>
  <si>
    <t>6528262021039</t>
  </si>
  <si>
    <t>查汗采开乡查汗采开村防渗渠建设项目</t>
  </si>
  <si>
    <t>2021.03</t>
  </si>
  <si>
    <t>2021.08</t>
  </si>
  <si>
    <t>查汗采开村</t>
  </si>
  <si>
    <t>建设防渗渠全长2公里，上口宽2米，下口宽0.50米。深度0.7米，流量为1立方米每秒，每立方米327.23元，其配套工程过路涵洞桥5处，8个小闸口，包括设计、监理、检测、审计费用共计140万元。受益贫困户28户。</t>
  </si>
  <si>
    <t>胡清泉、阿不拉江·阿不来提</t>
  </si>
  <si>
    <t>6528262021040</t>
  </si>
  <si>
    <t>查汗采开乡莫哈尔苏木村井房改造项目</t>
  </si>
  <si>
    <t>莫哈尔苏木村</t>
  </si>
  <si>
    <t>分别在四个村民小组重新修建40平米的井房4栋，一栋5万元，小计20万元，配电箱、过滤网、水泵等附属设施6.6万元，修建200平米蓄水池一处，小计25.259万元，共计51.859万元，受益群众240户，其中贫困户13户，受益灌溉土地面积4200亩。</t>
  </si>
  <si>
    <t xml:space="preserve">进一步改善用水管理现状，便于管理，另一方面能大幅度减少用水量，降低村民生产成本。 </t>
  </si>
  <si>
    <t>6528262021041</t>
  </si>
  <si>
    <t>查汗采开乡哈尔布热村畜牧养殖项目</t>
  </si>
  <si>
    <t>哈尔布热村</t>
  </si>
  <si>
    <t>购买50头西门塔尔牛受孕母牛(育龄2-4岁)，每头3.2万元，共需资金160万元，以公开招租的方式将50头西门塔尔受孕母牛租赁给养殖大户，按总投资的10％收取租金，受益户10户，每户分红0.25万元，合计2.5万元，剩余13.5万元用于贫困户的扶贫帮困和村集体小型公益事业，第二年受益户按照每年不同情况进行调整。</t>
  </si>
  <si>
    <t>每户每年可直接增加收入，同时，有效解决全大病、残疾、无劳动能力、收入低的精准扶贫户无持续增收手段的问题，取得巩固提高贫困户的效益。</t>
  </si>
  <si>
    <t>6528262021042</t>
  </si>
  <si>
    <t>查汗采开乡查汗采开村维修机井、闸口、涵管桥项目</t>
  </si>
  <si>
    <t>查汗采开村维修机井、跟换机井配件等需22980元，维修闸口、更换机井变频器、更换输泵电线等需要27420元，维修涵管桥等需14000元，共计6.44万元，受益群众58户，其中贫困户12户，受益土地灌溉面积730亩。</t>
  </si>
  <si>
    <t>6528262021043</t>
  </si>
  <si>
    <t>查汗采开乡阿尔莫墩村畜牧养殖项目</t>
  </si>
  <si>
    <t>阿尔莫墩村</t>
  </si>
  <si>
    <t>6528262021054</t>
  </si>
  <si>
    <t>焉耆县2021年农村道路硬化建设项目</t>
  </si>
  <si>
    <t>交通局</t>
  </si>
  <si>
    <t>焉耆县各乡镇村组</t>
  </si>
  <si>
    <t>农村道路硬化建设总里程57.522公里，总投资3357万元。其中，七个星镇各村组道路29.909公里，包括桑巴巴克次村四组0.78公里、五组0.973公里、七组1.882公里、九组3.447公里、夏热采开村七组1.12公里、七个星村八组九组4.368公里、老城村一组四组5.816公里、二组1.335公里、三组0.741公里、八组0.375公里、养殖小区0.586公里、哈尔莫墩村一组2.576公里、三组1.635公里、七组0.778公里、霍拉山村1.488公里、紫泥泉村2.009公里，每公里投入55万元，合计1644.995万元。永宁镇、四十里城子镇、北大渠乡、包尔海乡、王家庄牧场各村组道路建设27.613公里，其中永宁镇西大渠村二组四组5.817公里、四十里城子镇巴开来村三组1.367公里、包尔海乡查汗布呼村一组0.696公里、夏热勒岱村二组0.6公里、包尔海村三组0.75公里、北大渠乡北大渠村三组九组5.653公里、太平渠村五组六组6.303公里、十号渠村1.036公里、六十户村一组二组六组1.621公里、王家庄牧场四队0.64公里、场部至五队2.185公里、五队0.945公里各村民小组，每公里投入62万元，合计1712.006万元。道路硬化等级为四级，包括路基、路面、桥涵及附属设施。</t>
  </si>
  <si>
    <t>该项目的建设实施，有效的解决了农村村民的出行难问题，加快农村城镇化建设的步伐，改善了农民居住生活条件。</t>
  </si>
  <si>
    <t>姜宏伟</t>
  </si>
  <si>
    <t>6528262021055</t>
  </si>
  <si>
    <t>焉耆县霍拉山牧道建设项目</t>
  </si>
  <si>
    <t>焉耆县七个星镇</t>
  </si>
  <si>
    <t>焉耆县七个星镇霍拉山村新建牧道70公里，每公里投资120万元，总投资8400万元，包括路基桥涵及附属设施。</t>
  </si>
  <si>
    <t>6528262021056</t>
  </si>
  <si>
    <t>焉耆县农村道路拓宽改建项目</t>
  </si>
  <si>
    <t>焉耆县各乡镇村组农村公路拓宽改建62公里，每公里投入65万元，总投资4030万元，其中七个星镇10公里（涉及需改扩建乡道、村组道路），四十里城子镇15公里（涉及需改扩建乡道、村组道路），永宁镇10公里（涉及需改扩建乡道、村组道路），五号渠乡10公里（涉及需改扩建乡道、村组道路），包尔海乡8公里（涉及需改扩建乡道、村组道路），查汗采开乡8公里（涉及需改扩建乡道、村组道路），包括路基、路面、桥涵重建或罩面及附属设施。</t>
  </si>
  <si>
    <t>6528262021057</t>
  </si>
  <si>
    <t>焉耆县农田排水系统改造项目</t>
  </si>
  <si>
    <t>水利基础设施建设</t>
  </si>
  <si>
    <t>水利局</t>
  </si>
  <si>
    <t>1.北大渠-五号渠乡片区  2.永宁镇片区   3.查汗采开片区   4.七个星镇-包尔海乡-四十里城子镇片区</t>
  </si>
  <si>
    <r>
      <rPr>
        <b/>
        <sz val="11"/>
        <rFont val="方正仿宋_GBK"/>
        <charset val="134"/>
      </rPr>
      <t>1.</t>
    </r>
    <r>
      <rPr>
        <sz val="11"/>
        <rFont val="方正仿宋_GBK"/>
        <charset val="134"/>
      </rPr>
      <t xml:space="preserve"> 排水沟疏通工程 ，排水沟疏通主要为利用现有排水系统，对其进行清淤、疏通；设计 断面为梯形断面，底宽 1-5.0m，边坡依据现状排水沟边坡设置，不小于 1：1.75；深度依据农田排水要求复核计算确定，经计算农排排水沟深约 为 2-2.5m，干、支排排水沟深约为 3-3.5m。 依据分区规划，排水沟疏通工程共计清淤排水沟 1431.80km，其中 干排 138.7km、支排 199.6km、斗排 395.8km、农排 698km；配套维修各 类排水建筑物 147 座。</t>
    </r>
    <r>
      <rPr>
        <b/>
        <sz val="11"/>
        <rFont val="方正仿宋_GBK"/>
        <charset val="134"/>
      </rPr>
      <t>2.</t>
    </r>
    <r>
      <rPr>
        <sz val="11"/>
        <rFont val="方正仿宋_GBK"/>
        <charset val="134"/>
      </rPr>
      <t xml:space="preserve"> 承泄区改造承泄区改造工程主要为在选定的承泄区周边以及内部修建围堤、导流渠，主要包括外围围堤及内部水质净化两部分。外围围堤断面设计为梯形断面，堤顶宽 3.0-4.0m，围堤内平均水深按1.0-1.5m；堤高约为 2-3.0m；为保证堤防安全，两侧边坡应不小于1：1.75。水质净化工程主 要为修建承泄区内部导流渠、围堤，围堤设计为梯形断面，堤顶宽1.5-2.0m，堤高约为 1.50-2.0m；边坡不小于1：1.5；围堤土方为直接利 用导流渠开挖土方。 依据分区规划，承泄区改造工程共计 3 处，修建外围围堤 65km，内部围堤 75km。</t>
    </r>
    <r>
      <rPr>
        <b/>
        <sz val="11"/>
        <rFont val="方正仿宋_GBK"/>
        <charset val="134"/>
      </rPr>
      <t xml:space="preserve">3. </t>
    </r>
    <r>
      <rPr>
        <sz val="11"/>
        <rFont val="方正仿宋_GBK"/>
        <charset val="134"/>
      </rPr>
      <t>排水监测工程，依据分区规划，排水监测工程共设置水量监测点40处，水质监测点25处。</t>
    </r>
  </si>
  <si>
    <t>根据焉耆县县域内经济社会发展对农田排水渠系的要求、排水渠 系工程现状情况和财力，规划水平年 2021 年，各乡镇排水沟清淤治 理工作完成 100%，承泄区改造完成 100%，排水监测体系完成建设并 投入运行。</t>
  </si>
  <si>
    <t>徐照凤</t>
  </si>
  <si>
    <t>博湖县33个</t>
  </si>
  <si>
    <t>6528292021001</t>
  </si>
  <si>
    <t>牲畜养殖项目</t>
  </si>
  <si>
    <t>本布图镇本布图村</t>
  </si>
  <si>
    <r>
      <rPr>
        <sz val="10"/>
        <rFont val="宋体"/>
        <charset val="134"/>
      </rPr>
      <t>采购畜龄2岁左右的牛100头，每头2万元，合计：200万元。资产归村集体所有，将牛托养在合作社，</t>
    </r>
    <r>
      <rPr>
        <sz val="10"/>
        <color theme="1"/>
        <rFont val="宋体"/>
        <charset val="134"/>
      </rPr>
      <t>村委会每年按照总投资额的8%收取租金，租金用于临时救助、扶贫就业岗位开发、基础设施维护、壮大村集体经济等方面。受益户为动态管理。</t>
    </r>
  </si>
  <si>
    <t>通过本项目建设，将新增就业机会，并且解决我村部分贫困劳动力的就业问题，同时可改善农牧民生产生活条件，增强农牧民自我发展能力。</t>
  </si>
  <si>
    <t>马雪萍</t>
  </si>
  <si>
    <t>6528292021002</t>
  </si>
  <si>
    <t>扶贫蔬菜交易市场建设项目</t>
  </si>
  <si>
    <t>农贸市场建设</t>
  </si>
  <si>
    <t>本布图镇再格森诺尔村</t>
  </si>
  <si>
    <t>新建扶贫蔬菜交易市场，占地8000平方米，约12亩地，建设内容包含办公室200平方及设备，小计55万；打地坪6500平方，小计105万；地磅包装，小计20万；分拣车间和仓库，小计45万；彩钢棚2560平方，栅栏和大门，小计76.6万；钢筋混凝土桥，小计30万；安装1台200KVA箱式变压器，小计20万；安防设施，小计18.4万（值班室60平方、门禁、摄像头全覆盖、消防设备）等，预计总投入370万。产权归村委会所有，村委会每年按照总投资额的8%收取租金，租金用于临时救助、扶贫就业岗位开发、基础设施维护、壮大村集体经济等方面。受益户为动态管理。</t>
  </si>
  <si>
    <t>通过本项目建设，帮助村民及贫困户销售绿色农副产品，分拣加工，成品包装，以品牌形式对外销售，电商等形式进行经营。项目建成后初期，可形成100吨蔬菜批发市场，新增总产值10万元，年直接增加农民纯收入0.1万元，安排农村劳动力就业40余人。将新增就业机会，并且解决我村部分贫困劳动力的就业问题，同时可改善农牧民生产生活条件，增强农牧民自我发展能力。</t>
  </si>
  <si>
    <t>6528292021003</t>
  </si>
  <si>
    <t>扶贫养殖创业基地</t>
  </si>
  <si>
    <t>标准化养殖基地</t>
  </si>
  <si>
    <t>本布图村四组集体土地</t>
  </si>
  <si>
    <t xml:space="preserve"> 1、生产区：新建3个双列开放式牛棚,每个牛棚建筑占地面积1350平方米，小计4050平方米，含污水排放道，上铺钢制漏孔板，中间过道两侧用钢管支撑顶部钢架结构的屋顶，通风良好。墙体上部、内部和顶层采用钢架结构、通电、通水，顶部安置防火隔热石棉彩钢板，预计总投入150万元。2、基础建设：新建2个青储池，每个是1000立方，预计投入25万元；1个饲料粉碎机1万元、1个草料粉碎机1万元和1套搅拌混合加工机设备（自动设备）25万元，预计投入27万；生活生产用房，砖混结构80平米，达到简易入住条件（通水电暖），预计投入9.6万；新建仓储棚2个，建筑面积每个600平方米，采用防火彩钢钢架结构，水泥地坪硬化，投入40万；200米饮水井及水泵、配电柜、电缆、管道等设施，投入10万元；945铲车（夹子）8万元；每个牛舍放2吨的储水罐，潜水泵各1个，共计：3个储水管、3个潜水泵，投入1.5万元，小计121.1万元。3、牲畜运动场：养殖场地占地18亩，周围用70钢架做围栏，一周共计350米（三面），投入5.6万元；牲畜运动场地4.5亩，周围用70钢架做围栏，周长220米，预计3.5万元；牛圈四周用戈壁铺设，铺设厚度5公分，预计2.5万元；共计11.6万元。4、粪便处理设施17.3万元。5、产权归村委会所有，村委会每年按照总投资额的8%收取租金，租金用于临时救助、扶贫就业岗位开发、基础设施维护、壮大村集体经济等方面。引导农户（贫困户）参与建设，同时发放务工费用，工资不低于2500元。受益户为动态管理。</t>
  </si>
  <si>
    <t>通过项目的实施，可极大地改善建档立卡贫困户的生产生活条件和养殖基础设施建设，强化农业发展和畜牧业共同发展。促进产业调整，增强农牧民的自我发展能力，有效地帮助低收入愿意用双手去奋斗创造美好幸福生活的贫困户实现增收目标。</t>
  </si>
  <si>
    <t>6528292021004</t>
  </si>
  <si>
    <t>农贸市场升级改造项目</t>
  </si>
  <si>
    <t>本布图镇劳希浩诺尔村</t>
  </si>
  <si>
    <t>在原有农贸市场的基础上进行升级改造。1、辅助用房1520平方安装电采暖，采用电散热器（600元/片含温控器）。每个30平方的辅助用房用电散热器6片，公厕用14片，共计采用302片，小计18.2万。2、电力设备改造：新架10KV导线400米，安装200KVA变压器1台，低压配电柜3面，箱变壳体1台，箱变基础1座，两相电表48户，小计31.8万元。3、打地坪10000平方，小计160万元。4、10亩牲畜交易市场垫砂石，小计30万元。农贸市场升级改造项目投入资金总计240万元。产权归村委会所有，村委会每年按照总投资额的8%收取租金，租金用于临时救助、扶贫就业岗位开发、基础设施维护、壮大村集体经济等方面。受益户为动态管理。</t>
  </si>
  <si>
    <t>通过实施该项目，将进一步完善周边基础设施，改善群众生产生活方式。同时拓宽了农户销售农副产品渠道，特别为贫困户增加收入搭建了平台，也为满足各族群众日常消费提供便利。</t>
  </si>
  <si>
    <t>6528292021005</t>
  </si>
  <si>
    <t>塔温觉肯乡扶贫牛养殖项目</t>
  </si>
  <si>
    <t>塔温觉肯乡（科村、敖村、东村）</t>
  </si>
  <si>
    <t>塔温觉肯乡扶贫牛养殖项目：1、塔温觉肯乡购买2岁左右生产母牛100头，每头2万元，合计总投资200万元。2、产权归村集体所有，建成后对外出租，村委会每年向承包方按总投资额的8%收取租金，租金用于临时救助、扶贫就业岗位开发、基础设施维护、壮大村集体经济等，受益户为动态管理。</t>
  </si>
  <si>
    <t>通过实施本项目提高村集体经济收入，增强村级产业硬实力，带动塔温觉肯乡农牧民发展牛养殖业。</t>
  </si>
  <si>
    <t>刘宏</t>
  </si>
  <si>
    <t>6528292021006</t>
  </si>
  <si>
    <t>塔温觉肯乡果蔬分级包装配送建设项目</t>
  </si>
  <si>
    <t>农副产品包装</t>
  </si>
  <si>
    <t>塔温觉肯乡敖瓦特村</t>
  </si>
  <si>
    <t>塔温觉肯乡果蔬分级包装配送建设项目：1、新建厂房和仓库共300平米，每平米2000元，小计60万。2、地面硬化600平米，每平米造价200元，小计12万元。3、新建围栏100米，每米400元，小计4万元。4、购买安装果蔬分级包装设备50万。5、购买安装真空包装机一套，小计4万元。合计总投资130万元。7、产权归村委会所有，建成后对外出租，村委会每年向承包方按总投资额的8%收取租金，租金用于临时救助、扶贫就业岗位开发、基础设施维护、壮大村集体经济等，受益户为动态管理。</t>
  </si>
  <si>
    <t>通过实施本项目，增加贫困户农产品附加值，延长农产品产业链，提高农产品市场竞争力，帮助贫困户增收。</t>
  </si>
  <si>
    <t>6528292021007</t>
  </si>
  <si>
    <t>塔温觉肯乡温室大棚提升改造</t>
  </si>
  <si>
    <t>改造提升</t>
  </si>
  <si>
    <t>大棚建设</t>
  </si>
  <si>
    <t>塔温觉肯乡塔村</t>
  </si>
  <si>
    <t>塔温觉肯乡温室大棚提升项目：1、针对塔温觉肯乡十座温室大棚进行提升改造：购买安装卷帘机、薄膜、压膜带、新建温控设施十套、新建无土栽培立体种植设备十套，新建水肥自动循环设备10套，合计总投资200万元。2、产权归村集体所有，建成后对外出租，村委会每年向承包方按总投资额的8%收取租金，租金用于临时救助、扶贫就业岗位开发、基础设施维护、壮大村集体经济等，受益户为动态管理。</t>
  </si>
  <si>
    <t>通过开展温室大棚提升项目的实施，增强本地种植业发展动力，增加就业机会，提高村集体经济收入，扩宽村集体经济增收渠道，通过设施高效栽培，合理的茬口安排，可以提高蔬菜产品的品质、果菜的商品率和市场价值，实现周年不间断持续高产，增加产品的市场竞争力。</t>
  </si>
  <si>
    <t>6528292021008</t>
  </si>
  <si>
    <t>塔温觉肯乡扶贫鹌鹑养殖项目</t>
  </si>
  <si>
    <t>塔温觉肯乡东大罕村</t>
  </si>
  <si>
    <t>塔温觉肯乡鹌鹑养殖孵化基地项目：1、新建一层1000平方米砖混结构彩钢顶养殖厂房一座，小计120万元。2、新建一层500平方米砖混结构彩钢顶加工厂房一座，小计60万元。3、新建一层200平方米砖混结构孵化车间、仓库及职工宿舍一座，小计30万元。4、地面硬化800平方米，小计15万元。5、购买安装鹌鹑蛋孵化设备，小计5万元。6、购买安装鹌鹑幼苗恒温保温设备一套，小计5万元。7、购买安装禽类屠宰设备一套15万元，购买安装真空吸肺机一套10万元，购买安装盒式卤蛋专用杀菌锅一套6万元，购买安装真空包装机一套6万元。8、购买安装供暖设备一套、安装配套管网，小计33万元。8、新建化粪池2座，小计10万元。9、购买鹌鹑养殖笼料槽、水槽200组，购买刮粪机三座，购买安装负压风及排风扇，小计35万元。10、合计总投资350万元万元。资产归村委会所有。建成后对外出租，村委会每年向承包方按总投资额的8%收取租金，租金用于临时救助、扶贫就业岗位开发、基础设施维护、壮大村集体经济等，受益户为动态管理。</t>
  </si>
  <si>
    <t>项目实施后可改善贫困户生产生活条件，促进改善本地区贫困户就业渠道，带动农户实现增收，培育新兴产业，适度扩大养殖规模，提升区域竞争力。</t>
  </si>
  <si>
    <t>6528292021009</t>
  </si>
  <si>
    <t>查干诺尔乡乌腾郭楞村畜牧养殖项目</t>
  </si>
  <si>
    <t>查干诺尔乡乌腾郭楞村</t>
  </si>
  <si>
    <t>新建标准化饲养基地，总占地面积40000㎡，建设4座标准化养殖圈舍及附属设施，每座2500平方米，共计10000㎡，小计700万元；青储池、饲草棚、饲料库房、机械设备（草料搅拌机、精料粉碎机、传送带、草料粉碎机、撒料车、装载机、拖拉机）、药浴池（井、泵）、消毒机等设施设备，小计110万元；大门、消毒池、消毒室、门卫室、办公室、宿舍、监控等20万；饲养基地内外道路硬化1.2公里，小计50万。480万元购置羊，进行繁育。产权归乌腾郭楞村集体所有，由村委会承包给养殖大户饲养经营。每年向承包方按投资额的8%收取租金，租金用于临时救助、扶贫就业岗位开发、基础设施维护、壮大敦都布呼村、查干诺尔村、乌腾郭楞村3个村的村集体经济等方面，受益户为动态管理。</t>
  </si>
  <si>
    <t>通过项目的实施，可改善建档立卡贫困户的生产生活条件，有效地帮助低收入的贫困户实现增收目标，同时做大做强畜牧业，全面推动优质品种改良。</t>
  </si>
  <si>
    <t>孙国栋</t>
  </si>
  <si>
    <t>6528292021010</t>
  </si>
  <si>
    <t>查干诺尔乡敦都布呼村养殖饲料加工厂建设项目</t>
  </si>
  <si>
    <t>饲草料加工</t>
  </si>
  <si>
    <t>查干诺尔乡敦都布呼村</t>
  </si>
  <si>
    <t>新建养殖饲料加工厂一座，总占地面积3300平方米。建设内容：厂房1300平方米，小计45万元；库房100平方米，小计5万元；地磅1座，小计15万元；购买粉碎机和颗粒机各1台，小计10万元；其他附属设施30万元。项目产权归敦都布呼村集体所有，村委会每年向承包方按投资额的8%收取租金，租金用于临时救助、扶贫就业岗位开发、基础设施维护、壮大村集体经济等方面，受益户为动态管理。</t>
  </si>
  <si>
    <t>通过项目的实施，可以带动建档立卡贫困户就业，改善建档立卡贫困户生产生活条件，帮助低收入愿意用双手去奋斗创造美好幸福生活的贫困户实现增收目标，同时可以强化农业发展和畜牧业共同发展。</t>
  </si>
  <si>
    <t>6528292021011</t>
  </si>
  <si>
    <t>查干诺尔乡查干诺尔村农机设备购置项目</t>
  </si>
  <si>
    <t>农业机械</t>
  </si>
  <si>
    <t>查干诺尔乡查干诺尔村</t>
  </si>
  <si>
    <t>采购10台铲车，每台8.5万元，由村委会统一管理使用，项目产权归查干诺尔村集体所有，村委会每年向承包方按投资额的8%收取租金，租金用于临时救助、扶贫就业岗位开发、基础设施维护、壮大村集体经济等方面，受益户为动态管理。</t>
  </si>
  <si>
    <t>通过项目实施可以带动建档立卡贫困户就业，改善建档立卡贫困户生产生活条件，同时可有效地帮助低收入愿意用双手去奋斗创造美好幸福生活的贫困户实现增收目标。</t>
  </si>
  <si>
    <t>6528292021012</t>
  </si>
  <si>
    <t>连体大棚建设项目</t>
  </si>
  <si>
    <t>才坎诺尔乡拉罕诺尔村</t>
  </si>
  <si>
    <t>新建现代化钢骨架式结构连体大棚100亩，每亩投资2.5万，总投资250万元。大棚产权归拉罕诺尔村委会所有，村委会每年按照总投资额的8%收取租金，租金用于临时救助、扶贫就业岗位开发、基础设施维护、壮大村集体经济等方面,受益户为动态管理。</t>
  </si>
  <si>
    <t>通过实施该项目，由博湖县桃溪种植专业合作社带头运营，运营模式为企业+基地+农户，农户担任基地产业化工人，该基地用工优先于贫困户，充分利用剩余劳动资源，增加就业岗位，带动贫困户稳定就业增加收入。同时西海龙桃可以提前2个月上市，达到错时销售，提高亩均效益，又拉长了游客旅游的时间，彻底达到特色林果业+旅游的目的，对巩固脱贫成果有积极作用。</t>
  </si>
  <si>
    <t>梁国泉</t>
  </si>
  <si>
    <t>6528292021013</t>
  </si>
  <si>
    <t>保鲜库建设项目</t>
  </si>
  <si>
    <t>新建设800平米预冷库一座，包含冷水机组、新风机组、风机盘管，周转筐8万个，托盘2000套。产权归拉罕诺尔村委会所有，村委会每年按照总投资额的8%收取租金，租金用于临时救助、扶贫就业岗位开发、基础设施维护、壮大村集体经济等方面,受益户为动态管理。</t>
  </si>
  <si>
    <t>该项目建设有效解决1600亩集约化土地西海龙桃3-5千吨的储存和销售，资产归属由才坎诺尔乡拉罕诺尔村委会所有，后期由拉罕诺尔村村委会监管维护。</t>
  </si>
  <si>
    <t>6528292021014</t>
  </si>
  <si>
    <t>采摘园围栏建设项目</t>
  </si>
  <si>
    <t>果园围栏改造</t>
  </si>
  <si>
    <t>乌兰再格森乡乌兰再格森村</t>
  </si>
  <si>
    <t>拉建桃园围栏7000米（成品围栏），每米128.57元，共计90万元，产权归村委会所有，村委会每年按照总投资额的8%收取租金，租金用于临时救助、扶贫就业岗位开发、基础设施维护、壮大村集体经济等方面，受益户为动态管理。</t>
  </si>
  <si>
    <t>通过拉建采摘园围栏建设，在乌兰再格森村形成一个高标准、产业化的现代化特色林果园区，其不仅具有显著的经济效益和社会效益，还具有较好的生态环境效益，促进农民增收，农业和农村的经济稳定增长和社会协调发展，对我乡产业发展起到重要的推动力。</t>
  </si>
  <si>
    <t>赵霞</t>
  </si>
  <si>
    <t>6528292021015</t>
  </si>
  <si>
    <t>现代农业综合体建设项目</t>
  </si>
  <si>
    <t>新建智能连栋大棚100亩，共计300万元。产权归村委会所有，村委会每年按照总投资额的8%收取租金，租金用于临时救助、扶贫就业岗位开发、基础设施维护、壮大村集体经济等方面，受益户为动态管理。</t>
  </si>
  <si>
    <t>通过对乌兰再格森乡现代科技林特色果业产业园区的新建，在乌兰再格森村形成一个高标准、产业化的现代化特色林果园区，其不仅具有显著的经济效益和社会效益，还具有较好的生态环境效益，促进农民增收，引导农民消费，促进农业和农村的经济稳定增长和社会协调发展，对我乡产业发展起到重要的推动力。</t>
  </si>
  <si>
    <t>6528292021016</t>
  </si>
  <si>
    <t>农副产品包装箱生产加工项目</t>
  </si>
  <si>
    <t>乌兰再格森乡席子木呼尔村</t>
  </si>
  <si>
    <t>计划在乌兰再格森乡席子木呼尔村新建泡沫保温箱生产项目，总投资估算为300万元。主要用于库房厂房基础建设轻钢结构库房1000平米，每平米500元，共计50万元；重钢结构厂房1000平米，每平米1000元，共计100万元，设备采购150万元。产权归村委会所有，村委会每年按照总投资额的8%收取租金，租金用于临时救助、扶贫就业岗位开发、基础设施维护、壮大村集体经济等方面，受益户为动态管理。</t>
  </si>
  <si>
    <t>项目建成后可解决周边县市农副产品包装产品问题，提升农副产品附加值。</t>
  </si>
  <si>
    <t>6528292021017</t>
  </si>
  <si>
    <t>乌兰再格森乡防渗渠建设项目</t>
  </si>
  <si>
    <t>乌兰再格森乡</t>
  </si>
  <si>
    <t xml:space="preserve">新建防渗渠长6000米，每米500元，合计300万元。流量为0.3至0.5立方/米，口宽委2.5米、底宽为0.4米。                                    </t>
  </si>
  <si>
    <t>通过项目的实施，可极大地改善农民群众的生产生活条件，增强贫困户的自我发展能力，促进农民生产、促进生态环境的综合治理，实现资源的优化配置、有效保护和合理开发。</t>
  </si>
  <si>
    <t>6528292021018</t>
  </si>
  <si>
    <t>博斯腾湖乡库代力克村牲畜饲养基地建设项目</t>
  </si>
  <si>
    <t xml:space="preserve">博斯腾湖乡库代力克村 </t>
  </si>
  <si>
    <t>1、基地建设：新建一座标准化牲畜饲养基地，总占地4000平米（2个双列开放式圈舍），含污水排放道，上铺钢制漏孔板，中间过道两侧用钢管支撑顶部钢架结构的屋顶，通风良好，小计120万元。2、基础设施建设：新建2个青储池，600立方/个，预计投入15万元；1个饲料粉碎机1万元、1个草料粉碎机1万元、1台搅拌混合加工机设备（自动设备）15万元，预计投入17万元；新建仓储棚1个，建筑面积500平米/个，采用防火彩钢钢架结构，水泥地坪硬化，投入20万元；200米饮水井及水泵、配电柜、电缆、管道等设施，投入10万元；生活生产用房，砖混结构80平米，配备基础设施，达到入住条件，投入10万元；牲畜运动场地栅栏预计8万元，小计80万元。3、牲畜购置：前期购买100头生产母牛及清储饲料、其他饲料等，预计200万元。项目总合计400万元。项目产权归属库代力克村集体所有，村委会每年按照总投资额的8%收取租金，租金用于临时救助、扶贫就业岗位开发、基础设施维护、壮大村集体经济等方面。</t>
  </si>
  <si>
    <t>通过项目实施，可带动贫困户就业，改善建档立卡贫困户的生产生活条件，有效的帮助低收入愿意用双手去奋斗创造美好生活的贫困户实现增收目标，同时可以强化农业发展和畜牧业共同发展。</t>
  </si>
  <si>
    <t>张子扬</t>
  </si>
  <si>
    <t>6528292021019</t>
  </si>
  <si>
    <t>博斯腾湖乡库代力克村农机购置项目</t>
  </si>
  <si>
    <t>博斯腾湖乡库代力克村</t>
  </si>
  <si>
    <t>计划投资120万元，采购10台小型青储、玉米秸秆收割机。项目产权归属库代力克村集体所有，村委会每年按照总投资额的8%收取租金，租金用于临时救助、扶贫就业岗位开发、基础设施维护、壮大村集体经济等方面。</t>
  </si>
  <si>
    <t>6528292021020</t>
  </si>
  <si>
    <t>博斯腾湖乡库代力克村马路经济提升改造项目</t>
  </si>
  <si>
    <t>木质商品房屋建设</t>
  </si>
  <si>
    <t>在原有马路经济带区进行升级改造。1、加建木质结构商品房屋10栋，40平米/栋，小计60万元；2、供暖、消防、改排水及其他附属设施暂列20万元。项目产权归属库代力克村集体所有，村委会每年按照总投资额的8%收取租金，租金用于临时救助、扶贫就业岗位开发、基础设施维护、壮大村集体经济等方面。</t>
  </si>
  <si>
    <t>6528292021021</t>
  </si>
  <si>
    <t>博斯腾湖乡滴灌带厂建设项目</t>
  </si>
  <si>
    <t>滴灌带厂建设</t>
  </si>
  <si>
    <t>新建厂房1座，占地面积10亩，建设面积600平米，砖混结构2500元/平米，小计150万元；购买滴灌带生产设备1套（造粒机、粉碎机、污水处理池、软带机、拌料机、气泵等），小计175万元；修建围墙714米，420元/米，小计30万元。合计355万元。项目产权归属库代力克村集体所有，村委会每年按照总投资额的8%收取租金，租金用于临时救助、扶贫就业岗位开发、基础设施维护、壮大村集体经济等方面。</t>
  </si>
  <si>
    <t>通过项目实施将进一步提高农业生产技术水平，提高本地区水资源利用率，促进我乡农业的可持续发展，拓宽贫困人口就业路径，带动群众增收致富。</t>
  </si>
  <si>
    <t>6528292021025</t>
  </si>
  <si>
    <t>博湖县农村人行道建设项目</t>
  </si>
  <si>
    <t>本布图镇、查干诺尔乡、乌兰再格森乡、塔温觉肯乡、才坎诺尔乡、博斯腾湖乡</t>
  </si>
  <si>
    <t>农村村庄人行道砼面铺砖工程，共计10000㎡，单价250元/㎡，含路沿石等其他附属设施。</t>
  </si>
  <si>
    <t>满足农户步行流畅自由的通行需要，为农户提供舒适的行走空间，为农户安全出行提供保障。</t>
  </si>
  <si>
    <r>
      <rPr>
        <sz val="10"/>
        <rFont val="方正仿宋_GBK"/>
        <charset val="134"/>
      </rPr>
      <t>张立</t>
    </r>
    <r>
      <rPr>
        <sz val="10"/>
        <rFont val="Times New Roman"/>
        <charset val="134"/>
      </rPr>
      <t xml:space="preserve">              </t>
    </r>
    <r>
      <rPr>
        <sz val="10"/>
        <rFont val="方正仿宋_GBK"/>
        <charset val="134"/>
      </rPr>
      <t>马雪萍</t>
    </r>
    <r>
      <rPr>
        <sz val="10"/>
        <rFont val="Times New Roman"/>
        <charset val="134"/>
      </rPr>
      <t xml:space="preserve">          </t>
    </r>
    <r>
      <rPr>
        <sz val="10"/>
        <rFont val="方正仿宋_GBK"/>
        <charset val="134"/>
      </rPr>
      <t>孙国栋</t>
    </r>
    <r>
      <rPr>
        <sz val="10"/>
        <rFont val="Times New Roman"/>
        <charset val="134"/>
      </rPr>
      <t xml:space="preserve">          </t>
    </r>
    <r>
      <rPr>
        <sz val="10"/>
        <rFont val="方正仿宋_GBK"/>
        <charset val="134"/>
      </rPr>
      <t>赵霞</t>
    </r>
    <r>
      <rPr>
        <sz val="10"/>
        <rFont val="Times New Roman"/>
        <charset val="134"/>
      </rPr>
      <t xml:space="preserve">              </t>
    </r>
    <r>
      <rPr>
        <sz val="10"/>
        <rFont val="方正仿宋_GBK"/>
        <charset val="134"/>
      </rPr>
      <t>刘宏</t>
    </r>
    <r>
      <rPr>
        <sz val="10"/>
        <rFont val="Times New Roman"/>
        <charset val="134"/>
      </rPr>
      <t xml:space="preserve">              </t>
    </r>
    <r>
      <rPr>
        <sz val="10"/>
        <rFont val="方正仿宋_GBK"/>
        <charset val="134"/>
      </rPr>
      <t xml:space="preserve">梁国泉      </t>
    </r>
    <r>
      <rPr>
        <sz val="10"/>
        <rFont val="Times New Roman"/>
        <charset val="134"/>
      </rPr>
      <t xml:space="preserve"> </t>
    </r>
    <r>
      <rPr>
        <sz val="10"/>
        <rFont val="方正仿宋_GBK"/>
        <charset val="134"/>
      </rPr>
      <t>张子扬</t>
    </r>
  </si>
  <si>
    <t>6528292021026</t>
  </si>
  <si>
    <t>博湖县农区小农渠建设项目</t>
  </si>
  <si>
    <t>本布图镇、查干诺尔乡、乌兰再格森乡、才坎诺尔乡塔温觉肯乡</t>
  </si>
  <si>
    <t>新建防渗农渠225公里，配套建设渠系建筑物（桥、涵、闸），每公里约50万元。</t>
  </si>
  <si>
    <t>可促进发展优质、高效、高产农业，促进农业增产和农民增收。</t>
  </si>
  <si>
    <t>张立         马雪萍     孙国栋     梁国泉
刘宏
赵霞</t>
  </si>
  <si>
    <t>6528292021027</t>
  </si>
  <si>
    <t>博湖县农区小农渠建设项目（二期）</t>
  </si>
  <si>
    <t>本布图镇、查干诺尔乡</t>
  </si>
  <si>
    <t>新建防渗农渠168公里，配套建设渠系建筑物（桥、涵、闸），每公里约50万元。</t>
  </si>
  <si>
    <t>张立         马雪萍      孙国栋</t>
  </si>
  <si>
    <t>6528292021028</t>
  </si>
  <si>
    <t>乌兰再格森乡扬水站项目</t>
  </si>
  <si>
    <t>乌兰再格森乡扬水站2座及机电设备、电力架设。</t>
  </si>
  <si>
    <r>
      <rPr>
        <sz val="10"/>
        <rFont val="方正仿宋_GBK"/>
        <charset val="134"/>
      </rPr>
      <t>吴东宏</t>
    </r>
    <r>
      <rPr>
        <sz val="10"/>
        <rFont val="Times New Roman"/>
        <charset val="134"/>
      </rPr>
      <t xml:space="preserve">
</t>
    </r>
    <r>
      <rPr>
        <sz val="10"/>
        <rFont val="方正仿宋_GBK"/>
        <charset val="134"/>
      </rPr>
      <t>赵</t>
    </r>
    <r>
      <rPr>
        <sz val="10"/>
        <rFont val="Times New Roman"/>
        <charset val="134"/>
      </rPr>
      <t xml:space="preserve">  </t>
    </r>
    <r>
      <rPr>
        <sz val="10"/>
        <rFont val="方正仿宋_GBK"/>
        <charset val="134"/>
      </rPr>
      <t>霞</t>
    </r>
  </si>
  <si>
    <t>6528292021029</t>
  </si>
  <si>
    <t>博湖县农区团结渠防渗改造项目</t>
  </si>
  <si>
    <t>查干诺尔乡</t>
  </si>
  <si>
    <t>防渗改造团结渠2.172公里 ，配套建筑物11座。</t>
  </si>
  <si>
    <r>
      <rPr>
        <sz val="10"/>
        <rFont val="方正仿宋_GBK"/>
        <charset val="134"/>
      </rPr>
      <t>吴东宏</t>
    </r>
    <r>
      <rPr>
        <sz val="10"/>
        <rFont val="Times New Roman"/>
        <charset val="134"/>
      </rPr>
      <t xml:space="preserve">
</t>
    </r>
    <r>
      <rPr>
        <sz val="10"/>
        <rFont val="方正仿宋_GBK"/>
        <charset val="134"/>
      </rPr>
      <t>孙国栋</t>
    </r>
  </si>
  <si>
    <t>6528292021030</t>
  </si>
  <si>
    <t>博湖县扶贫扶志培训基地建设项目</t>
  </si>
  <si>
    <t>新建扶贫扶志培训基地建筑面积8000平方米及附属工程。</t>
  </si>
  <si>
    <t>通过扶贫扶志培训，增强贫困人口积极学习技能、主动创业致富意识，授人以鱼不如授人以渔，让贫困人口掌握更多的产业和就业技术，帮助他们致富增收。</t>
  </si>
  <si>
    <r>
      <rPr>
        <sz val="10"/>
        <rFont val="方正仿宋_GBK"/>
        <charset val="134"/>
      </rPr>
      <t>隋光辉</t>
    </r>
    <r>
      <rPr>
        <sz val="10"/>
        <rFont val="Times New Roman"/>
        <charset val="134"/>
      </rPr>
      <t xml:space="preserve">          </t>
    </r>
    <r>
      <rPr>
        <sz val="10"/>
        <rFont val="方正仿宋_GBK"/>
        <charset val="134"/>
      </rPr>
      <t>马雪萍      孙国栋       赵霞         刘宏         梁国泉      张子扬</t>
    </r>
  </si>
  <si>
    <t>6528292021031</t>
  </si>
  <si>
    <t>博湖县村级劳动力有组织转移就业服务市场配套设施建设项目</t>
  </si>
  <si>
    <r>
      <rPr>
        <sz val="10"/>
        <rFont val="Times New Roman"/>
        <charset val="134"/>
      </rPr>
      <t>25</t>
    </r>
    <r>
      <rPr>
        <sz val="10"/>
        <rFont val="方正仿宋_GBK"/>
        <charset val="134"/>
      </rPr>
      <t>个行政村</t>
    </r>
  </si>
  <si>
    <t>新建25座转移就业服务市场，每座1375万元。</t>
  </si>
  <si>
    <t>引导农民坚持信念，转变观念，树立闯市场、闯大业的思想。加大农业产业化结构调整，实现劳动力就地转移。</t>
  </si>
  <si>
    <r>
      <rPr>
        <sz val="10"/>
        <rFont val="方正仿宋_GBK"/>
        <charset val="134"/>
      </rPr>
      <t>李国祥</t>
    </r>
    <r>
      <rPr>
        <sz val="10"/>
        <rFont val="Times New Roman"/>
        <charset val="134"/>
      </rPr>
      <t xml:space="preserve">          </t>
    </r>
    <r>
      <rPr>
        <sz val="10"/>
        <rFont val="方正仿宋_GBK"/>
        <charset val="134"/>
      </rPr>
      <t>马雪萍</t>
    </r>
    <r>
      <rPr>
        <sz val="10"/>
        <rFont val="Times New Roman"/>
        <charset val="134"/>
      </rPr>
      <t xml:space="preserve">          </t>
    </r>
    <r>
      <rPr>
        <sz val="10"/>
        <rFont val="方正仿宋_GBK"/>
        <charset val="134"/>
      </rPr>
      <t>刘宏</t>
    </r>
    <r>
      <rPr>
        <sz val="10"/>
        <rFont val="Times New Roman"/>
        <charset val="134"/>
      </rPr>
      <t xml:space="preserve">              </t>
    </r>
    <r>
      <rPr>
        <sz val="10"/>
        <rFont val="方正仿宋_GBK"/>
        <charset val="134"/>
      </rPr>
      <t>孙国栋</t>
    </r>
    <r>
      <rPr>
        <sz val="10"/>
        <rFont val="Times New Roman"/>
        <charset val="134"/>
      </rPr>
      <t xml:space="preserve">           </t>
    </r>
    <r>
      <rPr>
        <sz val="10"/>
        <rFont val="方正仿宋_GBK"/>
        <charset val="134"/>
      </rPr>
      <t>梁国泉</t>
    </r>
    <r>
      <rPr>
        <sz val="10"/>
        <rFont val="Times New Roman"/>
        <charset val="134"/>
      </rPr>
      <t xml:space="preserve">          </t>
    </r>
    <r>
      <rPr>
        <sz val="10"/>
        <rFont val="方正仿宋_GBK"/>
        <charset val="134"/>
      </rPr>
      <t>赵霞</t>
    </r>
    <r>
      <rPr>
        <sz val="10"/>
        <rFont val="Times New Roman"/>
        <charset val="134"/>
      </rPr>
      <t xml:space="preserve">              </t>
    </r>
    <r>
      <rPr>
        <sz val="10"/>
        <rFont val="方正仿宋_GBK"/>
        <charset val="134"/>
      </rPr>
      <t>张子扬</t>
    </r>
  </si>
  <si>
    <t>6528292021032</t>
  </si>
  <si>
    <t>博湖县农村公路基础设施项目</t>
  </si>
  <si>
    <t>才坎诺尔乡、博斯腾湖乡</t>
  </si>
  <si>
    <t>新建112公里道路，桥梁一座120米，公路等级为三级公路，行车速度60km/h标准建设，含交通安全设施、涵洞工程及附属工程。</t>
  </si>
  <si>
    <t>公路是经济发展的动脉。加快农村公路网络的建设对促进区域经济发展，提高农民生活水平，改善农村消费有着十分重要的战略意义。</t>
  </si>
  <si>
    <r>
      <rPr>
        <sz val="10"/>
        <rFont val="方正仿宋_GBK"/>
        <charset val="134"/>
      </rPr>
      <t>魏光辉</t>
    </r>
    <r>
      <rPr>
        <sz val="10"/>
        <rFont val="Times New Roman"/>
        <charset val="134"/>
      </rPr>
      <t xml:space="preserve">          </t>
    </r>
    <r>
      <rPr>
        <sz val="10"/>
        <rFont val="宋体"/>
        <charset val="134"/>
      </rPr>
      <t>梁国泉</t>
    </r>
    <r>
      <rPr>
        <sz val="10"/>
        <rFont val="方正仿宋_GBK"/>
        <charset val="134"/>
      </rPr>
      <t xml:space="preserve">      张子扬</t>
    </r>
  </si>
  <si>
    <t>6528292021033</t>
  </si>
  <si>
    <t>博湖县农村公路基础设施项目（二期）</t>
  </si>
  <si>
    <r>
      <rPr>
        <sz val="10"/>
        <rFont val="Times New Roman"/>
        <charset val="134"/>
      </rPr>
      <t>5</t>
    </r>
    <r>
      <rPr>
        <sz val="10"/>
        <rFont val="方正仿宋_GBK"/>
        <charset val="134"/>
      </rPr>
      <t>乡</t>
    </r>
    <r>
      <rPr>
        <sz val="10"/>
        <rFont val="Times New Roman"/>
        <charset val="134"/>
      </rPr>
      <t>2</t>
    </r>
    <r>
      <rPr>
        <sz val="10"/>
        <rFont val="方正仿宋_GBK"/>
        <charset val="134"/>
      </rPr>
      <t>镇</t>
    </r>
  </si>
  <si>
    <t>新建325公里道路、改造17公里公路，及附属工程。</t>
  </si>
  <si>
    <r>
      <rPr>
        <sz val="10"/>
        <rFont val="方正仿宋_GBK"/>
        <charset val="134"/>
      </rPr>
      <t>魏光辉</t>
    </r>
    <r>
      <rPr>
        <sz val="10"/>
        <rFont val="Times New Roman"/>
        <charset val="134"/>
      </rPr>
      <t xml:space="preserve">          </t>
    </r>
    <r>
      <rPr>
        <sz val="10"/>
        <rFont val="方正仿宋_GBK"/>
        <charset val="134"/>
      </rPr>
      <t>马雪萍</t>
    </r>
    <r>
      <rPr>
        <sz val="10"/>
        <rFont val="Times New Roman"/>
        <charset val="134"/>
      </rPr>
      <t xml:space="preserve">          </t>
    </r>
    <r>
      <rPr>
        <sz val="10"/>
        <rFont val="方正仿宋_GBK"/>
        <charset val="134"/>
      </rPr>
      <t>刘宏</t>
    </r>
    <r>
      <rPr>
        <sz val="10"/>
        <rFont val="Times New Roman"/>
        <charset val="134"/>
      </rPr>
      <t xml:space="preserve">              </t>
    </r>
    <r>
      <rPr>
        <sz val="10"/>
        <rFont val="方正仿宋_GBK"/>
        <charset val="134"/>
      </rPr>
      <t>孙国栋</t>
    </r>
    <r>
      <rPr>
        <sz val="10"/>
        <rFont val="Times New Roman"/>
        <charset val="134"/>
      </rPr>
      <t xml:space="preserve">          </t>
    </r>
    <r>
      <rPr>
        <sz val="10"/>
        <rFont val="方正仿宋_GBK"/>
        <charset val="134"/>
      </rPr>
      <t>梁国泉</t>
    </r>
    <r>
      <rPr>
        <sz val="10"/>
        <rFont val="Times New Roman"/>
        <charset val="134"/>
      </rPr>
      <t xml:space="preserve">          </t>
    </r>
    <r>
      <rPr>
        <sz val="10"/>
        <rFont val="方正仿宋_GBK"/>
        <charset val="134"/>
      </rPr>
      <t>赵霞</t>
    </r>
    <r>
      <rPr>
        <sz val="10"/>
        <rFont val="Times New Roman"/>
        <charset val="134"/>
      </rPr>
      <t xml:space="preserve">              </t>
    </r>
    <r>
      <rPr>
        <sz val="10"/>
        <rFont val="方正仿宋_GBK"/>
        <charset val="134"/>
      </rPr>
      <t>张子扬</t>
    </r>
    <r>
      <rPr>
        <sz val="10"/>
        <rFont val="Times New Roman"/>
        <charset val="134"/>
      </rPr>
      <t xml:space="preserve">          </t>
    </r>
    <r>
      <rPr>
        <sz val="10"/>
        <rFont val="方正仿宋_GBK"/>
        <charset val="134"/>
      </rPr>
      <t>师月侠</t>
    </r>
  </si>
  <si>
    <t>6528292021034</t>
  </si>
  <si>
    <t>博湖县农村公路基础设施项目（三期）</t>
  </si>
  <si>
    <t>县乡道干线</t>
  </si>
  <si>
    <t>提档升级135公里柏油路，每公里造价800万。</t>
  </si>
  <si>
    <t>6528292021035</t>
  </si>
  <si>
    <r>
      <rPr>
        <sz val="10"/>
        <rFont val="方正仿宋_GBK"/>
        <charset val="134"/>
      </rPr>
      <t>博湖县农区</t>
    </r>
    <r>
      <rPr>
        <sz val="10"/>
        <rFont val="Times New Roman"/>
        <charset val="134"/>
      </rPr>
      <t xml:space="preserve"> </t>
    </r>
    <r>
      <rPr>
        <sz val="10"/>
        <rFont val="方正仿宋_GBK"/>
        <charset val="134"/>
      </rPr>
      <t>桥梁建设项目</t>
    </r>
  </si>
  <si>
    <t>新建、改造</t>
  </si>
  <si>
    <t>查干诺尔乡、乌兰再格森乡、博斯腾湖乡</t>
  </si>
  <si>
    <t>新建桥梁9座。</t>
  </si>
  <si>
    <t>解决跨水的交通，以便于运输工具或行人在桥上畅通无阻。</t>
  </si>
  <si>
    <r>
      <rPr>
        <sz val="10"/>
        <rFont val="方正仿宋_GBK"/>
        <charset val="134"/>
      </rPr>
      <t>魏光辉</t>
    </r>
    <r>
      <rPr>
        <sz val="10"/>
        <rFont val="Times New Roman"/>
        <charset val="134"/>
      </rPr>
      <t xml:space="preserve">          </t>
    </r>
    <r>
      <rPr>
        <sz val="10"/>
        <rFont val="方正仿宋_GBK"/>
        <charset val="134"/>
      </rPr>
      <t xml:space="preserve">孙国栋      </t>
    </r>
    <r>
      <rPr>
        <sz val="10"/>
        <rFont val="Times New Roman"/>
        <charset val="134"/>
      </rPr>
      <t xml:space="preserve"> </t>
    </r>
    <r>
      <rPr>
        <sz val="10"/>
        <rFont val="方正仿宋_GBK"/>
        <charset val="134"/>
      </rPr>
      <t>赵霞</t>
    </r>
    <r>
      <rPr>
        <sz val="10"/>
        <rFont val="Times New Roman"/>
        <charset val="134"/>
      </rPr>
      <t xml:space="preserve">              </t>
    </r>
    <r>
      <rPr>
        <sz val="10"/>
        <rFont val="方正仿宋_GBK"/>
        <charset val="134"/>
      </rPr>
      <t>张子扬</t>
    </r>
  </si>
  <si>
    <t>6528292021036</t>
  </si>
  <si>
    <t>博湖县北山牧区基础设施改造建设项目</t>
  </si>
  <si>
    <t>北山牧区</t>
  </si>
  <si>
    <t>建设柏油路41km，土戈壁牧道70km，桥梁4座及附属设施建设。</t>
  </si>
  <si>
    <t>机械化转场是畜牧业发展的必然要求，而进一步加快适应机械化转场需要加快牧道建设，为促进牧业增效、牧民增收创造有利条件。</t>
  </si>
  <si>
    <t>吴登东</t>
  </si>
  <si>
    <t>备注：带地方专项扶贫资金的项目为地债资金项目</t>
  </si>
  <si>
    <r>
      <rPr>
        <sz val="14"/>
        <rFont val="方正小标宋_GBK"/>
        <charset val="134"/>
      </rPr>
      <t>巴州</t>
    </r>
    <r>
      <rPr>
        <sz val="14"/>
        <rFont val="Times New Roman"/>
        <charset val="134"/>
      </rPr>
      <t>2021</t>
    </r>
    <r>
      <rPr>
        <sz val="14"/>
        <rFont val="方正小标宋_GBK"/>
        <charset val="134"/>
      </rPr>
      <t>年度县级扶贫项目库分类统计表</t>
    </r>
  </si>
  <si>
    <t>单位：万元、个、户</t>
  </si>
  <si>
    <r>
      <rPr>
        <b/>
        <sz val="11"/>
        <rFont val="方正仿宋_GBK"/>
        <charset val="134"/>
      </rPr>
      <t>序号</t>
    </r>
  </si>
  <si>
    <r>
      <rPr>
        <b/>
        <sz val="11"/>
        <rFont val="方正仿宋_GBK"/>
        <charset val="134"/>
      </rPr>
      <t>项目个数</t>
    </r>
  </si>
  <si>
    <r>
      <rPr>
        <b/>
        <sz val="11"/>
        <rFont val="方正仿宋_GBK"/>
        <charset val="134"/>
      </rPr>
      <t>建设规模</t>
    </r>
  </si>
  <si>
    <r>
      <rPr>
        <b/>
        <sz val="11"/>
        <rFont val="方正仿宋_GBK"/>
        <charset val="134"/>
      </rPr>
      <t>扶贫发展资金规模</t>
    </r>
  </si>
  <si>
    <r>
      <rPr>
        <b/>
        <sz val="11"/>
        <rFont val="方正仿宋_GBK"/>
        <charset val="134"/>
      </rPr>
      <t>单位</t>
    </r>
  </si>
  <si>
    <r>
      <rPr>
        <b/>
        <sz val="11"/>
        <rFont val="方正仿宋_GBK"/>
        <charset val="134"/>
      </rPr>
      <t>万元</t>
    </r>
  </si>
  <si>
    <r>
      <rPr>
        <b/>
        <sz val="11"/>
        <rFont val="方正仿宋_GBK"/>
        <charset val="134"/>
      </rPr>
      <t>占报备批次资金比例（</t>
    </r>
    <r>
      <rPr>
        <b/>
        <sz val="11"/>
        <rFont val="Times New Roman"/>
        <charset val="134"/>
      </rPr>
      <t>%</t>
    </r>
    <r>
      <rPr>
        <b/>
        <sz val="11"/>
        <rFont val="方正仿宋_GBK"/>
        <charset val="134"/>
      </rPr>
      <t>）</t>
    </r>
  </si>
  <si>
    <t>－－－</t>
  </si>
  <si>
    <t>一</t>
  </si>
  <si>
    <t>产业增收工程</t>
  </si>
  <si>
    <t>（一）</t>
  </si>
  <si>
    <t>杏子交易基地建设</t>
  </si>
  <si>
    <t>个</t>
  </si>
  <si>
    <t>烘干房和冷库建设</t>
  </si>
  <si>
    <t>间</t>
  </si>
  <si>
    <t>亩</t>
  </si>
  <si>
    <t>标准化有机枣园</t>
  </si>
  <si>
    <t>座</t>
  </si>
  <si>
    <t>林果管护工具</t>
  </si>
  <si>
    <t>盏</t>
  </si>
  <si>
    <t>台/套</t>
  </si>
  <si>
    <t>红枣交易市场</t>
  </si>
  <si>
    <t>袋</t>
  </si>
  <si>
    <t>红枣加工厂</t>
  </si>
  <si>
    <t>巩固香梨产业脱贫攻坚成果科技培训项目</t>
  </si>
  <si>
    <t>次</t>
  </si>
  <si>
    <t>粮食烘干厂</t>
  </si>
  <si>
    <t>（二）</t>
  </si>
  <si>
    <r>
      <rPr>
        <sz val="10"/>
        <color theme="1"/>
        <rFont val="方正仿宋_GBK"/>
        <charset val="134"/>
      </rPr>
      <t>头</t>
    </r>
    <r>
      <rPr>
        <sz val="10"/>
        <color theme="1"/>
        <rFont val="Times New Roman"/>
        <charset val="134"/>
      </rPr>
      <t>/</t>
    </r>
    <r>
      <rPr>
        <sz val="10"/>
        <color theme="1"/>
        <rFont val="方正仿宋_GBK"/>
        <charset val="134"/>
      </rPr>
      <t>只</t>
    </r>
  </si>
  <si>
    <t>棚圈建设</t>
  </si>
  <si>
    <t>小型饲料加工设备</t>
  </si>
  <si>
    <t>饲草料加工厂</t>
  </si>
  <si>
    <t>套</t>
  </si>
  <si>
    <t>家禽养殖</t>
  </si>
  <si>
    <t>羽</t>
  </si>
  <si>
    <t>畜牧机械</t>
  </si>
  <si>
    <t>吨</t>
  </si>
  <si>
    <t>以奖代补</t>
  </si>
  <si>
    <t>品种羊扩繁基地</t>
  </si>
  <si>
    <t>蜜蜂养殖</t>
  </si>
  <si>
    <t>箱</t>
  </si>
  <si>
    <t>药浴池</t>
  </si>
  <si>
    <t>防疫圈</t>
  </si>
  <si>
    <t>平方米</t>
  </si>
  <si>
    <t>专业合作社</t>
  </si>
  <si>
    <t>农业产业融合发展示范园区</t>
  </si>
  <si>
    <t>公里</t>
  </si>
  <si>
    <t>米</t>
  </si>
  <si>
    <t>（三）</t>
  </si>
  <si>
    <t>低质土地整治</t>
  </si>
  <si>
    <t>排碱渠</t>
  </si>
  <si>
    <t>节水灌溉</t>
  </si>
  <si>
    <t>节水滴管设施</t>
  </si>
  <si>
    <t>＃房维修</t>
  </si>
  <si>
    <t>农田排水系统改造项目</t>
  </si>
  <si>
    <t>输肥管道建设</t>
  </si>
  <si>
    <t>农区小农渠建设</t>
  </si>
  <si>
    <t>扬水站</t>
  </si>
  <si>
    <t>农区团结渠防渗改造</t>
  </si>
  <si>
    <t>盐碱地改良示范</t>
  </si>
  <si>
    <t>农村灌溉引水系统维修改造</t>
  </si>
  <si>
    <t>引水枢纽工程</t>
  </si>
  <si>
    <t>（四）</t>
  </si>
  <si>
    <t>蘑菇种植</t>
  </si>
  <si>
    <t>食用菌标准棚建设</t>
  </si>
  <si>
    <t>拱棚建设</t>
  </si>
  <si>
    <t>农作物晒场</t>
  </si>
  <si>
    <t>保鲜库</t>
  </si>
  <si>
    <t>（五）</t>
  </si>
  <si>
    <t>特色种植业</t>
  </si>
  <si>
    <t>立方米</t>
  </si>
  <si>
    <t>（六）</t>
  </si>
  <si>
    <t>其他（颗粒燃料加工项目）</t>
  </si>
  <si>
    <t>二</t>
  </si>
  <si>
    <t>扶贫车间（卫星工厂、家庭作坊等）</t>
  </si>
  <si>
    <t>三</t>
  </si>
  <si>
    <t>农村饮水安全巩固提升工程</t>
  </si>
  <si>
    <t>住房安全建设（危旧房改造或新建住房）</t>
  </si>
  <si>
    <t>庭院引水工程建设</t>
  </si>
  <si>
    <t>四</t>
  </si>
  <si>
    <t>户</t>
  </si>
  <si>
    <t>庭院防渗渠建设</t>
  </si>
  <si>
    <t>五</t>
  </si>
  <si>
    <t>人</t>
  </si>
  <si>
    <t>人次</t>
  </si>
  <si>
    <t>扶贫扶志培训基地</t>
  </si>
  <si>
    <t>平米</t>
  </si>
  <si>
    <t>六</t>
  </si>
  <si>
    <t>电商扶贫</t>
  </si>
  <si>
    <t>旅游扶贫</t>
  </si>
  <si>
    <t>资产收益扶贫</t>
  </si>
  <si>
    <t>村内道路建设</t>
  </si>
  <si>
    <t>旅游产业道路</t>
  </si>
  <si>
    <t>滴灌带厂</t>
  </si>
  <si>
    <t>果园围栏建设</t>
  </si>
  <si>
    <t>简易木质商品房屋</t>
  </si>
  <si>
    <t>农贸市场</t>
  </si>
  <si>
    <t>桥梁建设</t>
  </si>
  <si>
    <t>过水路面</t>
  </si>
  <si>
    <t>公共基础设施建设</t>
  </si>
  <si>
    <t>个、公里</t>
  </si>
  <si>
    <t>防洪坝建设</t>
  </si>
  <si>
    <t>吸污车</t>
  </si>
  <si>
    <t>辆</t>
  </si>
  <si>
    <t>自主就业</t>
  </si>
  <si>
    <t>其他（疏通下水管道）</t>
  </si>
  <si>
    <t>生活污水一体化处理站</t>
  </si>
  <si>
    <t>农村道路建设</t>
  </si>
  <si>
    <t>农区人行道建设</t>
  </si>
  <si>
    <t>村级劳动力有组织转移就业服务市场配套设施建设</t>
  </si>
  <si>
    <t>农区桥梁建设</t>
  </si>
  <si>
    <t>北山牧区基础设施改造建设</t>
  </si>
  <si>
    <t>引水管道（水利设施）</t>
  </si>
  <si>
    <t>小型蔬菜交易市场</t>
  </si>
  <si>
    <t>病虫害防治药物喷洒车</t>
  </si>
  <si>
    <t>台</t>
  </si>
  <si>
    <t>粉碎机采购</t>
  </si>
  <si>
    <t>村级基础设施</t>
  </si>
  <si>
    <t>农村人居环境整治工程</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</si>
</sst>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 numFmtId="177" formatCode="0.00_ "/>
    <numFmt numFmtId="178" formatCode="#,##0.000_);\(#,##0.000\)"/>
    <numFmt numFmtId="179" formatCode="0.000_ "/>
    <numFmt numFmtId="180" formatCode="0_ "/>
    <numFmt numFmtId="181" formatCode="0.0000_ "/>
    <numFmt numFmtId="182" formatCode="#,##0.000_ "/>
    <numFmt numFmtId="183" formatCode="#,##0.00_ "/>
    <numFmt numFmtId="184" formatCode="0000000000000"/>
    <numFmt numFmtId="185" formatCode="0_);[Red]\(0\)"/>
    <numFmt numFmtId="186" formatCode="#,##0.000;[Red]#,##0.000"/>
  </numFmts>
  <fonts count="106">
    <font>
      <sz val="11"/>
      <color theme="1"/>
      <name val="宋体"/>
      <charset val="134"/>
      <scheme val="minor"/>
    </font>
    <font>
      <sz val="12"/>
      <name val="Times New Roman"/>
      <charset val="134"/>
    </font>
    <font>
      <sz val="12"/>
      <name val="Times New Roman"/>
      <charset val="134"/>
    </font>
    <font>
      <sz val="10"/>
      <name val="方正仿宋_GBK"/>
      <charset val="134"/>
    </font>
    <font>
      <sz val="14"/>
      <name val="方正小标宋_GBK"/>
      <charset val="134"/>
    </font>
    <font>
      <sz val="10"/>
      <name val="方正仿宋_GBK"/>
      <charset val="134"/>
    </font>
    <font>
      <sz val="14"/>
      <name val="Times New Roman"/>
      <charset val="134"/>
    </font>
    <font>
      <sz val="11"/>
      <name val="方正仿宋_GBK"/>
      <charset val="134"/>
    </font>
    <font>
      <b/>
      <sz val="11"/>
      <name val="Times New Roman"/>
      <charset val="134"/>
    </font>
    <font>
      <b/>
      <sz val="10"/>
      <name val="方正仿宋_GBK"/>
      <charset val="134"/>
    </font>
    <font>
      <b/>
      <sz val="11"/>
      <name val="Times New Roman"/>
      <charset val="134"/>
    </font>
    <font>
      <b/>
      <sz val="11"/>
      <name val="方正仿宋_GBK"/>
      <charset val="134"/>
    </font>
    <font>
      <b/>
      <sz val="10"/>
      <name val="方正仿宋_GBK"/>
      <charset val="134"/>
    </font>
    <font>
      <sz val="10"/>
      <name val="Times New Roman"/>
      <charset val="134"/>
    </font>
    <font>
      <sz val="10"/>
      <name val="Times New Roman"/>
      <charset val="134"/>
    </font>
    <font>
      <sz val="10"/>
      <color rgb="FF000000"/>
      <name val="Times New Roman"/>
      <charset val="134"/>
    </font>
    <font>
      <sz val="10"/>
      <color rgb="FF000000"/>
      <name val="方正仿宋_GBK"/>
      <charset val="134"/>
    </font>
    <font>
      <sz val="12"/>
      <name val="宋体"/>
      <charset val="134"/>
    </font>
    <font>
      <b/>
      <sz val="12"/>
      <name val="仿宋"/>
      <charset val="134"/>
    </font>
    <font>
      <sz val="10"/>
      <color theme="1"/>
      <name val="方正仿宋_GBK"/>
      <charset val="134"/>
    </font>
    <font>
      <sz val="10"/>
      <color theme="1"/>
      <name val="Times New Roman"/>
      <charset val="134"/>
    </font>
    <font>
      <sz val="10"/>
      <color theme="1"/>
      <name val="Times New Roman"/>
      <charset val="134"/>
    </font>
    <font>
      <sz val="10"/>
      <color theme="1"/>
      <name val="方正仿宋_GBK"/>
      <charset val="134"/>
    </font>
    <font>
      <sz val="12"/>
      <color theme="1"/>
      <name val="仿宋"/>
      <charset val="134"/>
    </font>
    <font>
      <sz val="12"/>
      <color theme="1"/>
      <name val="宋体"/>
      <charset val="134"/>
    </font>
    <font>
      <sz val="12"/>
      <color rgb="FF000000"/>
      <name val="宋体"/>
      <charset val="134"/>
    </font>
    <font>
      <sz val="12"/>
      <color indexed="10"/>
      <name val="Times New Roman"/>
      <charset val="134"/>
    </font>
    <font>
      <sz val="11"/>
      <name val="Times New Roman"/>
      <charset val="134"/>
    </font>
    <font>
      <sz val="11"/>
      <name val="Times New Roman"/>
      <charset val="134"/>
    </font>
    <font>
      <sz val="11"/>
      <color theme="1"/>
      <name val="Times New Roman"/>
      <charset val="134"/>
    </font>
    <font>
      <sz val="12"/>
      <name val="仿宋"/>
      <charset val="134"/>
    </font>
    <font>
      <sz val="9"/>
      <color rgb="FF000000"/>
      <name val="仿宋"/>
      <charset val="134"/>
    </font>
    <font>
      <sz val="10"/>
      <color theme="1"/>
      <name val="宋体"/>
      <charset val="134"/>
    </font>
    <font>
      <sz val="10"/>
      <color indexed="8"/>
      <name val="Times New Roman"/>
      <charset val="134"/>
    </font>
    <font>
      <sz val="10"/>
      <color indexed="8"/>
      <name val="方正仿宋_GBK"/>
      <charset val="134"/>
    </font>
    <font>
      <sz val="10"/>
      <color indexed="8"/>
      <name val="Times New Roman"/>
      <charset val="134"/>
    </font>
    <font>
      <sz val="10"/>
      <name val="宋体"/>
      <charset val="134"/>
    </font>
    <font>
      <b/>
      <sz val="11"/>
      <color theme="1"/>
      <name val="Times New Roman"/>
      <charset val="134"/>
    </font>
    <font>
      <sz val="11"/>
      <color theme="1"/>
      <name val="方正仿宋_GBK"/>
      <charset val="134"/>
    </font>
    <font>
      <sz val="20"/>
      <color theme="1"/>
      <name val="方正小标宋_GBK"/>
      <charset val="134"/>
    </font>
    <font>
      <sz val="18"/>
      <color theme="1"/>
      <name val="方正小标宋_GBK"/>
      <charset val="134"/>
    </font>
    <font>
      <b/>
      <sz val="11"/>
      <color theme="1"/>
      <name val="方正仿宋_GBK"/>
      <charset val="134"/>
    </font>
    <font>
      <b/>
      <sz val="11"/>
      <color theme="1"/>
      <name val="宋体"/>
      <charset val="134"/>
    </font>
    <font>
      <sz val="8"/>
      <name val="Times New Roman"/>
      <charset val="134"/>
    </font>
    <font>
      <sz val="8"/>
      <name val="方正仿宋_GBK"/>
      <charset val="134"/>
    </font>
    <font>
      <sz val="8"/>
      <name val="Times New Roman"/>
      <charset val="134"/>
    </font>
    <font>
      <sz val="8"/>
      <name val="方正仿宋_GBK"/>
      <charset val="134"/>
    </font>
    <font>
      <sz val="8"/>
      <color theme="1"/>
      <name val="方正仿宋_GBK"/>
      <charset val="134"/>
    </font>
    <font>
      <sz val="8"/>
      <color theme="1"/>
      <name val="Times New Roman"/>
      <charset val="134"/>
    </font>
    <font>
      <sz val="8"/>
      <color rgb="FF000000"/>
      <name val="方正仿宋_GBK"/>
      <charset val="134"/>
    </font>
    <font>
      <sz val="8"/>
      <color indexed="8"/>
      <name val="方正仿宋_GBK"/>
      <charset val="134"/>
    </font>
    <font>
      <sz val="12"/>
      <color theme="1"/>
      <name val="方正仿宋_GBK"/>
      <charset val="134"/>
    </font>
    <font>
      <sz val="9"/>
      <color theme="1"/>
      <name val="Times New Roman"/>
      <charset val="134"/>
    </font>
    <font>
      <sz val="9"/>
      <color theme="1"/>
      <name val="宋体"/>
      <charset val="134"/>
    </font>
    <font>
      <sz val="11"/>
      <color theme="1"/>
      <name val="宋体"/>
      <charset val="134"/>
      <scheme val="major"/>
    </font>
    <font>
      <sz val="6"/>
      <color theme="1"/>
      <name val="Times New Roman"/>
      <charset val="134"/>
    </font>
    <font>
      <sz val="8"/>
      <color theme="1"/>
      <name val="Times New Roman"/>
      <charset val="134"/>
    </font>
    <font>
      <sz val="8"/>
      <color theme="1"/>
      <name val="方正仿宋_GBK"/>
      <charset val="134"/>
    </font>
    <font>
      <b/>
      <sz val="11"/>
      <color theme="1"/>
      <name val="Times New Roman"/>
      <charset val="134"/>
    </font>
    <font>
      <sz val="11"/>
      <color theme="1"/>
      <name val="宋体"/>
      <charset val="134"/>
    </font>
    <font>
      <sz val="10"/>
      <color theme="1"/>
      <name val="宋体"/>
      <charset val="134"/>
      <scheme val="major"/>
    </font>
    <font>
      <sz val="10"/>
      <color theme="1"/>
      <name val="宋体"/>
      <charset val="134"/>
      <scheme val="minor"/>
    </font>
    <font>
      <sz val="12"/>
      <name val="方正黑体_GBK"/>
      <charset val="134"/>
    </font>
    <font>
      <sz val="11"/>
      <color theme="1"/>
      <name val="Times New Roman"/>
      <charset val="134"/>
    </font>
    <font>
      <b/>
      <sz val="12"/>
      <name val="Times New Roman"/>
      <charset val="134"/>
    </font>
    <font>
      <b/>
      <sz val="12"/>
      <name val="方正黑体_GBK"/>
      <charset val="134"/>
    </font>
    <font>
      <b/>
      <sz val="12"/>
      <name val="宋体"/>
      <charset val="134"/>
    </font>
    <font>
      <sz val="14"/>
      <name val="方正仿宋_GBK"/>
      <charset val="134"/>
    </font>
    <font>
      <sz val="11"/>
      <name val="方正仿宋_GBK"/>
      <charset val="134"/>
    </font>
    <font>
      <sz val="12"/>
      <color rgb="FF000000"/>
      <name val="方正黑体_GBK"/>
      <charset val="134"/>
    </font>
    <font>
      <sz val="14"/>
      <name val="宋体"/>
      <charset val="134"/>
    </font>
    <font>
      <sz val="14"/>
      <color indexed="8"/>
      <name val="方正仿宋_GBK"/>
      <charset val="134"/>
    </font>
    <font>
      <sz val="11"/>
      <name val="仿宋"/>
      <charset val="134"/>
    </font>
    <font>
      <sz val="10"/>
      <color rgb="FF000000"/>
      <name val="宋体"/>
      <charset val="134"/>
    </font>
    <font>
      <sz val="11"/>
      <name val="宋体"/>
      <charset val="134"/>
    </font>
    <font>
      <sz val="18"/>
      <name val="方正小标宋_GBK"/>
      <charset val="134"/>
    </font>
    <font>
      <sz val="12"/>
      <name val="方正仿宋_GBK"/>
      <charset val="134"/>
    </font>
    <font>
      <sz val="11"/>
      <color rgb="FFFF0000"/>
      <name val="宋体"/>
      <charset val="0"/>
      <scheme val="minor"/>
    </font>
    <font>
      <b/>
      <sz val="11"/>
      <color theme="1"/>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indexed="8"/>
      <name val="宋体"/>
      <charset val="134"/>
    </font>
    <font>
      <b/>
      <sz val="18"/>
      <color theme="3"/>
      <name val="宋体"/>
      <charset val="134"/>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000000"/>
      <name val="宋体"/>
      <charset val="134"/>
    </font>
    <font>
      <sz val="8"/>
      <color rgb="FFFF0000"/>
      <name val="Times New Roman"/>
      <charset val="134"/>
    </font>
    <font>
      <sz val="8"/>
      <color rgb="FFFF0000"/>
      <name val="方正仿宋_GBK"/>
      <charset val="134"/>
    </font>
    <font>
      <sz val="8"/>
      <color rgb="FF000000"/>
      <name val="Times New Roman"/>
      <charset val="134"/>
    </font>
    <font>
      <vertAlign val="superscript"/>
      <sz val="14"/>
      <name val="方正仿宋_GBK"/>
      <charset val="134"/>
    </font>
    <font>
      <vertAlign val="superscript"/>
      <sz val="14"/>
      <name val="Times New Roman"/>
      <charset val="134"/>
    </font>
    <font>
      <sz val="14"/>
      <color indexed="8"/>
      <name val="Times New Roman"/>
      <charset val="134"/>
    </font>
    <font>
      <sz val="9"/>
      <name val="宋体"/>
      <charset val="134"/>
    </font>
    <font>
      <b/>
      <sz val="9"/>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68">
    <xf numFmtId="0" fontId="0" fillId="0" borderId="0">
      <alignment vertical="center"/>
    </xf>
    <xf numFmtId="42" fontId="0" fillId="0" borderId="0" applyFont="0" applyFill="0" applyBorder="0" applyAlignment="0" applyProtection="0">
      <alignment vertical="center"/>
    </xf>
    <xf numFmtId="0" fontId="82" fillId="20" borderId="0" applyNumberFormat="0" applyBorder="0" applyAlignment="0" applyProtection="0">
      <alignment vertical="center"/>
    </xf>
    <xf numFmtId="0" fontId="85"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2" fillId="11" borderId="0" applyNumberFormat="0" applyBorder="0" applyAlignment="0" applyProtection="0">
      <alignment vertical="center"/>
    </xf>
    <xf numFmtId="0" fontId="81" fillId="10" borderId="0" applyNumberFormat="0" applyBorder="0" applyAlignment="0" applyProtection="0">
      <alignment vertical="center"/>
    </xf>
    <xf numFmtId="43" fontId="0" fillId="0" borderId="0" applyFont="0" applyFill="0" applyBorder="0" applyAlignment="0" applyProtection="0">
      <alignment vertical="center"/>
    </xf>
    <xf numFmtId="0" fontId="79" fillId="26" borderId="0" applyNumberFormat="0" applyBorder="0" applyAlignment="0" applyProtection="0">
      <alignment vertical="center"/>
    </xf>
    <xf numFmtId="0" fontId="93" fillId="0" borderId="0" applyNumberFormat="0" applyFill="0" applyBorder="0" applyAlignment="0" applyProtection="0">
      <alignment vertical="center"/>
    </xf>
    <xf numFmtId="9"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17" fillId="0" borderId="0">
      <alignment vertical="center"/>
    </xf>
    <xf numFmtId="0" fontId="0" fillId="29" borderId="15" applyNumberFormat="0" applyFont="0" applyAlignment="0" applyProtection="0">
      <alignment vertical="center"/>
    </xf>
    <xf numFmtId="0" fontId="79" fillId="30" borderId="0" applyNumberFormat="0" applyBorder="0" applyAlignment="0" applyProtection="0">
      <alignment vertical="center"/>
    </xf>
    <xf numFmtId="0" fontId="84"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0" fillId="0" borderId="0">
      <alignment vertical="center"/>
    </xf>
    <xf numFmtId="0" fontId="83" fillId="0" borderId="0" applyNumberFormat="0" applyFill="0" applyBorder="0" applyAlignment="0" applyProtection="0">
      <alignment vertical="center"/>
    </xf>
    <xf numFmtId="0" fontId="90" fillId="0" borderId="11" applyNumberFormat="0" applyFill="0" applyAlignment="0" applyProtection="0">
      <alignment vertical="center"/>
    </xf>
    <xf numFmtId="0" fontId="80" fillId="0" borderId="11" applyNumberFormat="0" applyFill="0" applyAlignment="0" applyProtection="0">
      <alignment vertical="center"/>
    </xf>
    <xf numFmtId="0" fontId="79" fillId="16" borderId="0" applyNumberFormat="0" applyBorder="0" applyAlignment="0" applyProtection="0">
      <alignment vertical="center"/>
    </xf>
    <xf numFmtId="0" fontId="84" fillId="0" borderId="13" applyNumberFormat="0" applyFill="0" applyAlignment="0" applyProtection="0">
      <alignment vertical="center"/>
    </xf>
    <xf numFmtId="0" fontId="79" fillId="17" borderId="0" applyNumberFormat="0" applyBorder="0" applyAlignment="0" applyProtection="0">
      <alignment vertical="center"/>
    </xf>
    <xf numFmtId="0" fontId="89" fillId="23" borderId="14" applyNumberFormat="0" applyAlignment="0" applyProtection="0">
      <alignment vertical="center"/>
    </xf>
    <xf numFmtId="0" fontId="94" fillId="23" borderId="12" applyNumberFormat="0" applyAlignment="0" applyProtection="0">
      <alignment vertical="center"/>
    </xf>
    <xf numFmtId="0" fontId="96" fillId="34" borderId="17" applyNumberFormat="0" applyAlignment="0" applyProtection="0">
      <alignment vertical="center"/>
    </xf>
    <xf numFmtId="0" fontId="82" fillId="21" borderId="0" applyNumberFormat="0" applyBorder="0" applyAlignment="0" applyProtection="0">
      <alignment vertical="center"/>
    </xf>
    <xf numFmtId="0" fontId="79" fillId="24" borderId="0" applyNumberFormat="0" applyBorder="0" applyAlignment="0" applyProtection="0">
      <alignment vertical="center"/>
    </xf>
    <xf numFmtId="0" fontId="92" fillId="0" borderId="16" applyNumberFormat="0" applyFill="0" applyAlignment="0" applyProtection="0">
      <alignment vertical="center"/>
    </xf>
    <xf numFmtId="0" fontId="78" fillId="0" borderId="10" applyNumberFormat="0" applyFill="0" applyAlignment="0" applyProtection="0">
      <alignment vertical="center"/>
    </xf>
    <xf numFmtId="0" fontId="88" fillId="22" borderId="0" applyNumberFormat="0" applyBorder="0" applyAlignment="0" applyProtection="0">
      <alignment vertical="center"/>
    </xf>
    <xf numFmtId="0" fontId="17" fillId="0" borderId="0">
      <alignment vertical="center"/>
    </xf>
    <xf numFmtId="0" fontId="91" fillId="27" borderId="0" applyNumberFormat="0" applyBorder="0" applyAlignment="0" applyProtection="0">
      <alignment vertical="center"/>
    </xf>
    <xf numFmtId="0" fontId="82" fillId="32" borderId="0" applyNumberFormat="0" applyBorder="0" applyAlignment="0" applyProtection="0">
      <alignment vertical="center"/>
    </xf>
    <xf numFmtId="0" fontId="79" fillId="8" borderId="0" applyNumberFormat="0" applyBorder="0" applyAlignment="0" applyProtection="0">
      <alignment vertical="center"/>
    </xf>
    <xf numFmtId="0" fontId="82" fillId="18" borderId="0" applyNumberFormat="0" applyBorder="0" applyAlignment="0" applyProtection="0">
      <alignment vertical="center"/>
    </xf>
    <xf numFmtId="0" fontId="82" fillId="13" borderId="0" applyNumberFormat="0" applyBorder="0" applyAlignment="0" applyProtection="0">
      <alignment vertical="center"/>
    </xf>
    <xf numFmtId="0" fontId="82" fillId="33" borderId="0" applyNumberFormat="0" applyBorder="0" applyAlignment="0" applyProtection="0">
      <alignment vertical="center"/>
    </xf>
    <xf numFmtId="0" fontId="82" fillId="35" borderId="0" applyNumberFormat="0" applyBorder="0" applyAlignment="0" applyProtection="0">
      <alignment vertical="center"/>
    </xf>
    <xf numFmtId="0" fontId="79" fillId="6" borderId="0" applyNumberFormat="0" applyBorder="0" applyAlignment="0" applyProtection="0">
      <alignment vertical="center"/>
    </xf>
    <xf numFmtId="0" fontId="79" fillId="9" borderId="0" applyNumberFormat="0" applyBorder="0" applyAlignment="0" applyProtection="0">
      <alignment vertical="center"/>
    </xf>
    <xf numFmtId="0" fontId="82" fillId="19" borderId="0" applyNumberFormat="0" applyBorder="0" applyAlignment="0" applyProtection="0">
      <alignment vertical="center"/>
    </xf>
    <xf numFmtId="0" fontId="82" fillId="14" borderId="0" applyNumberFormat="0" applyBorder="0" applyAlignment="0" applyProtection="0">
      <alignment vertical="center"/>
    </xf>
    <xf numFmtId="0" fontId="79" fillId="25" borderId="0" applyNumberFormat="0" applyBorder="0" applyAlignment="0" applyProtection="0">
      <alignment vertical="center"/>
    </xf>
    <xf numFmtId="0" fontId="0" fillId="0" borderId="0">
      <alignment vertical="center"/>
    </xf>
    <xf numFmtId="0" fontId="82" fillId="36" borderId="0" applyNumberFormat="0" applyBorder="0" applyAlignment="0" applyProtection="0">
      <alignment vertical="center"/>
    </xf>
    <xf numFmtId="0" fontId="79" fillId="31" borderId="0" applyNumberFormat="0" applyBorder="0" applyAlignment="0" applyProtection="0">
      <alignment vertical="center"/>
    </xf>
    <xf numFmtId="0" fontId="79" fillId="7" borderId="0" applyNumberFormat="0" applyBorder="0" applyAlignment="0" applyProtection="0">
      <alignment vertical="center"/>
    </xf>
    <xf numFmtId="0" fontId="0" fillId="0" borderId="0">
      <alignment vertical="center"/>
    </xf>
    <xf numFmtId="0" fontId="0" fillId="0" borderId="0">
      <alignment vertical="center"/>
    </xf>
    <xf numFmtId="0" fontId="82" fillId="12" borderId="0" applyNumberFormat="0" applyBorder="0" applyAlignment="0" applyProtection="0">
      <alignment vertical="center"/>
    </xf>
    <xf numFmtId="0" fontId="79" fillId="28" borderId="0" applyNumberFormat="0" applyBorder="0" applyAlignment="0" applyProtection="0">
      <alignment vertical="center"/>
    </xf>
    <xf numFmtId="0" fontId="86" fillId="0" borderId="0">
      <alignment vertical="center"/>
    </xf>
    <xf numFmtId="0" fontId="0" fillId="0" borderId="0">
      <alignment vertical="center"/>
    </xf>
    <xf numFmtId="0" fontId="0" fillId="0" borderId="0">
      <alignment vertical="center"/>
    </xf>
    <xf numFmtId="0" fontId="17" fillId="0" borderId="0"/>
    <xf numFmtId="0" fontId="17" fillId="0" borderId="0"/>
    <xf numFmtId="0" fontId="0" fillId="0" borderId="0">
      <alignment vertical="center"/>
    </xf>
    <xf numFmtId="0" fontId="0" fillId="0" borderId="0">
      <alignment vertical="center"/>
    </xf>
    <xf numFmtId="0" fontId="97" fillId="0" borderId="0">
      <protection locked="0"/>
    </xf>
    <xf numFmtId="0" fontId="0" fillId="0" borderId="0">
      <alignment vertical="center"/>
    </xf>
    <xf numFmtId="0" fontId="17" fillId="0" borderId="0">
      <alignment vertical="center"/>
    </xf>
    <xf numFmtId="0" fontId="17" fillId="0" borderId="0">
      <alignment vertical="top"/>
    </xf>
    <xf numFmtId="0" fontId="17" fillId="0" borderId="0">
      <alignment vertical="center"/>
    </xf>
    <xf numFmtId="0" fontId="17" fillId="0" borderId="0">
      <alignment vertical="center"/>
    </xf>
  </cellStyleXfs>
  <cellXfs count="415">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179"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179" fontId="6" fillId="0" borderId="0" xfId="0" applyNumberFormat="1" applyFont="1" applyFill="1" applyBorder="1" applyAlignment="1">
      <alignment horizontal="center" vertical="center"/>
    </xf>
    <xf numFmtId="0" fontId="1" fillId="0" borderId="0" xfId="0" applyFont="1" applyFill="1" applyBorder="1" applyAlignment="1">
      <alignment horizontal="center" vertical="top"/>
    </xf>
    <xf numFmtId="0" fontId="5" fillId="0" borderId="0" xfId="0" applyFont="1" applyFill="1" applyBorder="1" applyAlignment="1">
      <alignment vertical="top"/>
    </xf>
    <xf numFmtId="17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10" fillId="0" borderId="3" xfId="0" applyFont="1" applyFill="1" applyBorder="1" applyAlignment="1">
      <alignment horizontal="center" vertical="center" wrapText="1"/>
    </xf>
    <xf numFmtId="179" fontId="8"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8" fillId="0" borderId="3" xfId="0" applyFont="1" applyFill="1" applyBorder="1" applyAlignment="1">
      <alignment horizontal="center" vertical="center" wrapText="1"/>
    </xf>
    <xf numFmtId="179" fontId="8"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vertical="center" wrapText="1"/>
    </xf>
    <xf numFmtId="0" fontId="1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179" fontId="13" fillId="0" borderId="3" xfId="0" applyNumberFormat="1" applyFont="1" applyFill="1" applyBorder="1" applyAlignment="1">
      <alignment horizontal="center" vertical="center" wrapText="1"/>
    </xf>
    <xf numFmtId="10" fontId="13"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3" fillId="0" borderId="3" xfId="0" applyFont="1" applyFill="1" applyBorder="1" applyAlignment="1">
      <alignment vertical="center" wrapText="1"/>
    </xf>
    <xf numFmtId="0" fontId="13" fillId="0" borderId="3" xfId="0" applyFont="1" applyFill="1" applyBorder="1" applyAlignment="1">
      <alignment horizontal="center" vertical="center"/>
    </xf>
    <xf numFmtId="0" fontId="5" fillId="0" borderId="3" xfId="0" applyFont="1" applyFill="1" applyBorder="1" applyAlignment="1">
      <alignment horizontal="center" vertical="center"/>
    </xf>
    <xf numFmtId="179" fontId="13" fillId="0" borderId="3" xfId="0" applyNumberFormat="1" applyFont="1" applyFill="1" applyBorder="1" applyAlignment="1">
      <alignment horizontal="center" vertical="center"/>
    </xf>
    <xf numFmtId="0" fontId="5" fillId="0" borderId="3" xfId="0" applyFont="1" applyFill="1" applyBorder="1" applyAlignment="1">
      <alignment vertical="center" wrapText="1"/>
    </xf>
    <xf numFmtId="0" fontId="14" fillId="0" borderId="3" xfId="65" applyFont="1" applyFill="1" applyBorder="1" applyAlignment="1" applyProtection="1">
      <alignment horizontal="center" vertical="center"/>
    </xf>
    <xf numFmtId="0" fontId="3" fillId="0" borderId="3" xfId="65" applyFont="1" applyFill="1" applyBorder="1" applyAlignment="1" applyProtection="1">
      <alignment horizontal="center" vertical="center"/>
    </xf>
    <xf numFmtId="179" fontId="14" fillId="0" borderId="3" xfId="65" applyNumberFormat="1" applyFont="1" applyFill="1" applyBorder="1" applyAlignment="1" applyProtection="1">
      <alignment horizontal="center" vertical="center"/>
    </xf>
    <xf numFmtId="0" fontId="15" fillId="0" borderId="3" xfId="0" applyFont="1" applyFill="1" applyBorder="1" applyAlignment="1">
      <alignment horizontal="center" vertical="center"/>
    </xf>
    <xf numFmtId="0" fontId="16" fillId="0" borderId="3" xfId="0" applyFont="1" applyFill="1" applyBorder="1" applyAlignment="1">
      <alignment horizontal="center" vertical="center"/>
    </xf>
    <xf numFmtId="179" fontId="15" fillId="0" borderId="3" xfId="0" applyNumberFormat="1" applyFont="1" applyFill="1" applyBorder="1" applyAlignment="1">
      <alignment horizontal="center" vertical="center"/>
    </xf>
    <xf numFmtId="0" fontId="5" fillId="2" borderId="3" xfId="0" applyFont="1" applyFill="1" applyBorder="1" applyAlignment="1">
      <alignment vertical="center" wrapText="1"/>
    </xf>
    <xf numFmtId="0" fontId="17" fillId="2" borderId="3" xfId="0" applyFont="1" applyFill="1" applyBorder="1" applyAlignment="1">
      <alignment horizontal="center" vertical="center"/>
    </xf>
    <xf numFmtId="179" fontId="17" fillId="2" borderId="3" xfId="0" applyNumberFormat="1" applyFont="1" applyFill="1" applyBorder="1" applyAlignment="1">
      <alignment horizontal="center" vertical="center"/>
    </xf>
    <xf numFmtId="10" fontId="17" fillId="2" borderId="3" xfId="0" applyNumberFormat="1" applyFont="1" applyFill="1" applyBorder="1" applyAlignment="1">
      <alignment horizontal="center" vertical="center"/>
    </xf>
    <xf numFmtId="0" fontId="17" fillId="0" borderId="3" xfId="0" applyFont="1" applyFill="1" applyBorder="1" applyAlignment="1">
      <alignment horizontal="center" vertical="center"/>
    </xf>
    <xf numFmtId="179" fontId="17" fillId="0" borderId="3" xfId="0" applyNumberFormat="1" applyFont="1" applyFill="1" applyBorder="1" applyAlignment="1">
      <alignment horizontal="center" vertical="center"/>
    </xf>
    <xf numFmtId="9" fontId="18" fillId="0" borderId="3" xfId="0" applyNumberFormat="1" applyFont="1" applyFill="1" applyBorder="1" applyAlignment="1">
      <alignment horizontal="center" vertical="center" wrapText="1"/>
    </xf>
    <xf numFmtId="0" fontId="6" fillId="0" borderId="3" xfId="67" applyFont="1" applyFill="1" applyBorder="1" applyAlignment="1">
      <alignment horizontal="center" vertical="center" wrapText="1"/>
    </xf>
    <xf numFmtId="0" fontId="19" fillId="0" borderId="3" xfId="0" applyFont="1" applyFill="1" applyBorder="1" applyAlignment="1">
      <alignment vertical="center" wrapText="1"/>
    </xf>
    <xf numFmtId="0" fontId="20" fillId="0" borderId="3" xfId="0" applyFont="1" applyFill="1" applyBorder="1" applyAlignment="1">
      <alignment horizontal="center" vertical="center"/>
    </xf>
    <xf numFmtId="0" fontId="19" fillId="0" borderId="3" xfId="0" applyFont="1" applyFill="1" applyBorder="1" applyAlignment="1">
      <alignment horizontal="center" vertical="center"/>
    </xf>
    <xf numFmtId="179" fontId="20" fillId="0" borderId="3" xfId="0" applyNumberFormat="1" applyFont="1" applyFill="1" applyBorder="1" applyAlignment="1">
      <alignment horizontal="center" vertical="center"/>
    </xf>
    <xf numFmtId="10" fontId="21" fillId="0" borderId="3" xfId="0" applyNumberFormat="1" applyFont="1" applyFill="1" applyBorder="1" applyAlignment="1">
      <alignment horizontal="center" vertical="center" wrapText="1"/>
    </xf>
    <xf numFmtId="0" fontId="20" fillId="0" borderId="3" xfId="65" applyFont="1" applyFill="1" applyBorder="1" applyAlignment="1" applyProtection="1">
      <alignment horizontal="center" vertical="center"/>
    </xf>
    <xf numFmtId="0" fontId="19" fillId="0" borderId="3" xfId="65" applyFont="1" applyFill="1" applyBorder="1" applyAlignment="1" applyProtection="1">
      <alignment horizontal="center" vertical="center"/>
    </xf>
    <xf numFmtId="179" fontId="20" fillId="0" borderId="3" xfId="65" applyNumberFormat="1" applyFont="1" applyFill="1" applyBorder="1" applyAlignment="1" applyProtection="1">
      <alignment horizontal="center" vertical="center"/>
    </xf>
    <xf numFmtId="0" fontId="22" fillId="0" borderId="3" xfId="0" applyFont="1" applyFill="1" applyBorder="1" applyAlignment="1">
      <alignment vertical="center" wrapText="1"/>
    </xf>
    <xf numFmtId="0" fontId="21" fillId="0" borderId="3" xfId="0" applyFont="1" applyFill="1" applyBorder="1" applyAlignment="1">
      <alignment horizontal="center" vertical="center"/>
    </xf>
    <xf numFmtId="0" fontId="22" fillId="0" borderId="3" xfId="0" applyFont="1" applyFill="1" applyBorder="1" applyAlignment="1">
      <alignment horizontal="center" vertical="center"/>
    </xf>
    <xf numFmtId="179" fontId="21" fillId="0" borderId="3" xfId="0" applyNumberFormat="1" applyFont="1" applyFill="1" applyBorder="1" applyAlignment="1">
      <alignment horizontal="center" vertical="center"/>
    </xf>
    <xf numFmtId="0" fontId="19" fillId="2" borderId="3" xfId="0" applyFont="1" applyFill="1" applyBorder="1" applyAlignment="1">
      <alignment vertical="center" wrapText="1"/>
    </xf>
    <xf numFmtId="0" fontId="21" fillId="2" borderId="3" xfId="0" applyFont="1" applyFill="1" applyBorder="1" applyAlignment="1">
      <alignment horizontal="center" vertical="center"/>
    </xf>
    <xf numFmtId="0" fontId="19" fillId="2" borderId="3" xfId="0" applyFont="1" applyFill="1" applyBorder="1" applyAlignment="1">
      <alignment horizontal="center" vertical="center"/>
    </xf>
    <xf numFmtId="179" fontId="21" fillId="2" borderId="3" xfId="0" applyNumberFormat="1" applyFont="1" applyFill="1" applyBorder="1" applyAlignment="1">
      <alignment horizontal="center" vertical="center"/>
    </xf>
    <xf numFmtId="10" fontId="21" fillId="2" borderId="3" xfId="0" applyNumberFormat="1" applyFont="1" applyFill="1" applyBorder="1" applyAlignment="1">
      <alignment horizontal="center" vertical="center" wrapText="1"/>
    </xf>
    <xf numFmtId="0" fontId="22" fillId="2" borderId="3" xfId="0" applyFont="1" applyFill="1" applyBorder="1" applyAlignment="1">
      <alignment vertical="center" wrapText="1"/>
    </xf>
    <xf numFmtId="0" fontId="20" fillId="2" borderId="3" xfId="0" applyFont="1" applyFill="1" applyBorder="1" applyAlignment="1">
      <alignment horizontal="center" vertical="center" wrapText="1"/>
    </xf>
    <xf numFmtId="0" fontId="20" fillId="2" borderId="3" xfId="0" applyFont="1" applyFill="1" applyBorder="1" applyAlignment="1">
      <alignment horizontal="center" vertical="center"/>
    </xf>
    <xf numFmtId="0" fontId="19" fillId="2" borderId="3" xfId="0" applyFont="1" applyFill="1" applyBorder="1" applyAlignment="1">
      <alignment horizontal="center" vertical="center" wrapText="1"/>
    </xf>
    <xf numFmtId="179" fontId="20" fillId="2" borderId="3" xfId="0" applyNumberFormat="1" applyFont="1" applyFill="1" applyBorder="1" applyAlignment="1">
      <alignment horizontal="center" vertical="center"/>
    </xf>
    <xf numFmtId="0" fontId="14" fillId="0" borderId="3" xfId="0" applyFont="1" applyFill="1" applyBorder="1" applyAlignment="1">
      <alignment horizontal="center" vertical="center"/>
    </xf>
    <xf numFmtId="179" fontId="14" fillId="0" borderId="3" xfId="0" applyNumberFormat="1" applyFont="1" applyFill="1" applyBorder="1" applyAlignment="1">
      <alignment horizontal="center" vertical="center"/>
    </xf>
    <xf numFmtId="0" fontId="23" fillId="2" borderId="3" xfId="0" applyFont="1" applyFill="1" applyBorder="1" applyAlignment="1">
      <alignment horizontal="center" vertical="center" wrapText="1"/>
    </xf>
    <xf numFmtId="0" fontId="24" fillId="2" borderId="3" xfId="0" applyFont="1" applyFill="1" applyBorder="1" applyAlignment="1">
      <alignment horizontal="center" vertical="center"/>
    </xf>
    <xf numFmtId="179" fontId="24" fillId="2" borderId="3" xfId="0" applyNumberFormat="1" applyFont="1" applyFill="1" applyBorder="1" applyAlignment="1">
      <alignment horizontal="center" vertical="center"/>
    </xf>
    <xf numFmtId="10" fontId="17" fillId="0" borderId="3" xfId="0" applyNumberFormat="1" applyFont="1" applyFill="1" applyBorder="1" applyAlignment="1">
      <alignment horizontal="center" vertical="center"/>
    </xf>
    <xf numFmtId="0" fontId="19" fillId="3" borderId="3" xfId="0" applyFont="1" applyFill="1" applyBorder="1" applyAlignment="1">
      <alignment vertical="center" wrapText="1"/>
    </xf>
    <xf numFmtId="0" fontId="20" fillId="3" borderId="3" xfId="65" applyFont="1" applyFill="1" applyBorder="1" applyAlignment="1" applyProtection="1">
      <alignment horizontal="center" vertical="center"/>
    </xf>
    <xf numFmtId="0" fontId="19" fillId="3" borderId="3" xfId="65" applyFont="1" applyFill="1" applyBorder="1" applyAlignment="1" applyProtection="1">
      <alignment horizontal="center" vertical="center"/>
    </xf>
    <xf numFmtId="179" fontId="20" fillId="3" borderId="3" xfId="65" applyNumberFormat="1" applyFont="1" applyFill="1" applyBorder="1" applyAlignment="1" applyProtection="1">
      <alignment horizontal="center" vertical="center"/>
    </xf>
    <xf numFmtId="10" fontId="25" fillId="0" borderId="3"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9"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6" fillId="0" borderId="0" xfId="0" applyFont="1" applyFill="1" applyBorder="1" applyAlignment="1">
      <alignment vertical="center"/>
    </xf>
    <xf numFmtId="0" fontId="27" fillId="0" borderId="0" xfId="0" applyFont="1" applyFill="1" applyBorder="1" applyAlignment="1">
      <alignment horizontal="center" vertical="center"/>
    </xf>
    <xf numFmtId="0" fontId="28" fillId="0" borderId="0" xfId="65" applyFont="1" applyFill="1" applyBorder="1" applyAlignment="1" applyProtection="1">
      <alignment horizontal="center" vertical="center"/>
    </xf>
    <xf numFmtId="0" fontId="2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5" fillId="0" borderId="3" xfId="0" applyFont="1" applyFill="1" applyBorder="1" applyAlignment="1">
      <alignment horizontal="center" vertical="center"/>
    </xf>
    <xf numFmtId="179" fontId="25" fillId="0" borderId="3" xfId="0"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10" fontId="18" fillId="0" borderId="3" xfId="0" applyNumberFormat="1" applyFont="1" applyFill="1" applyBorder="1" applyAlignment="1">
      <alignment horizontal="center" vertical="center" wrapText="1"/>
    </xf>
    <xf numFmtId="0" fontId="31" fillId="0" borderId="3" xfId="0" applyFont="1" applyFill="1" applyBorder="1" applyAlignment="1">
      <alignment horizontal="left" vertical="center" wrapText="1"/>
    </xf>
    <xf numFmtId="0" fontId="32" fillId="0" borderId="3" xfId="0" applyFont="1" applyFill="1" applyBorder="1" applyAlignment="1">
      <alignment horizontal="center" vertical="center"/>
    </xf>
    <xf numFmtId="0" fontId="19" fillId="0" borderId="3" xfId="0" applyFont="1" applyFill="1" applyBorder="1" applyAlignment="1">
      <alignment horizontal="center" vertical="center" wrapText="1"/>
    </xf>
    <xf numFmtId="0" fontId="16" fillId="0" borderId="3" xfId="0" applyFont="1" applyFill="1" applyBorder="1" applyAlignment="1">
      <alignment vertical="center" wrapText="1"/>
    </xf>
    <xf numFmtId="0" fontId="3" fillId="0" borderId="3" xfId="65" applyFont="1" applyFill="1" applyBorder="1" applyAlignment="1" applyProtection="1">
      <alignment vertical="center" wrapText="1"/>
    </xf>
    <xf numFmtId="0" fontId="3" fillId="0" borderId="3" xfId="0" applyFont="1" applyFill="1" applyBorder="1" applyAlignment="1">
      <alignment vertical="center"/>
    </xf>
    <xf numFmtId="0" fontId="19" fillId="0" borderId="3" xfId="0" applyFont="1" applyFill="1" applyBorder="1" applyAlignment="1">
      <alignment vertical="center"/>
    </xf>
    <xf numFmtId="0" fontId="24" fillId="0" borderId="3" xfId="0" applyFont="1" applyFill="1" applyBorder="1" applyAlignment="1">
      <alignment horizontal="center" vertical="center"/>
    </xf>
    <xf numFmtId="179" fontId="24" fillId="0" borderId="3" xfId="0" applyNumberFormat="1" applyFont="1" applyFill="1" applyBorder="1" applyAlignment="1">
      <alignment horizontal="center" vertical="center"/>
    </xf>
    <xf numFmtId="10" fontId="24" fillId="0" borderId="3" xfId="0" applyNumberFormat="1" applyFont="1" applyFill="1" applyBorder="1" applyAlignment="1">
      <alignment horizontal="center" vertical="center"/>
    </xf>
    <xf numFmtId="0" fontId="33" fillId="3" borderId="3" xfId="0" applyFont="1" applyFill="1" applyBorder="1" applyAlignment="1">
      <alignment horizontal="center" vertical="center"/>
    </xf>
    <xf numFmtId="0" fontId="34" fillId="3" borderId="3" xfId="0" applyFont="1" applyFill="1" applyBorder="1" applyAlignment="1">
      <alignment horizontal="center" vertical="center"/>
    </xf>
    <xf numFmtId="179" fontId="33" fillId="3" borderId="3" xfId="0" applyNumberFormat="1" applyFont="1" applyFill="1" applyBorder="1" applyAlignment="1">
      <alignment horizontal="center" vertical="center"/>
    </xf>
    <xf numFmtId="0" fontId="35" fillId="3" borderId="3" xfId="0" applyFont="1" applyFill="1" applyBorder="1" applyAlignment="1">
      <alignment horizontal="center" vertical="center"/>
    </xf>
    <xf numFmtId="179" fontId="35" fillId="3" borderId="3" xfId="0" applyNumberFormat="1" applyFont="1" applyFill="1" applyBorder="1" applyAlignment="1">
      <alignment horizontal="center" vertical="center"/>
    </xf>
    <xf numFmtId="0" fontId="14" fillId="3" borderId="3" xfId="65" applyFont="1" applyFill="1" applyBorder="1" applyAlignment="1" applyProtection="1">
      <alignment horizontal="center" vertical="center"/>
    </xf>
    <xf numFmtId="0" fontId="3" fillId="3" borderId="3" xfId="65" applyFont="1" applyFill="1" applyBorder="1" applyAlignment="1" applyProtection="1">
      <alignment horizontal="center" vertical="center"/>
    </xf>
    <xf numFmtId="179" fontId="14" fillId="3" borderId="3" xfId="65" applyNumberFormat="1" applyFont="1" applyFill="1" applyBorder="1" applyAlignment="1" applyProtection="1">
      <alignment horizontal="center" vertical="center"/>
    </xf>
    <xf numFmtId="0" fontId="17"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36" fillId="0" borderId="3" xfId="0" applyFont="1" applyFill="1" applyBorder="1" applyAlignment="1">
      <alignment horizontal="center" vertical="center" wrapText="1"/>
    </xf>
    <xf numFmtId="0" fontId="17" fillId="0" borderId="3" xfId="65" applyFont="1" applyFill="1" applyBorder="1" applyAlignment="1" applyProtection="1">
      <alignment horizontal="center" vertical="center"/>
    </xf>
    <xf numFmtId="179" fontId="17" fillId="0" borderId="3" xfId="65" applyNumberFormat="1" applyFont="1" applyFill="1" applyBorder="1" applyAlignment="1" applyProtection="1">
      <alignment horizontal="center" vertical="center"/>
    </xf>
    <xf numFmtId="10" fontId="17" fillId="0" borderId="3" xfId="65" applyNumberFormat="1" applyFont="1" applyFill="1" applyBorder="1" applyAlignment="1" applyProtection="1">
      <alignment horizontal="center" vertical="center"/>
    </xf>
    <xf numFmtId="0" fontId="28" fillId="0" borderId="0" xfId="0" applyFont="1" applyFill="1" applyBorder="1" applyAlignment="1">
      <alignment horizontal="center" vertical="center"/>
    </xf>
    <xf numFmtId="0" fontId="37" fillId="0" borderId="0" xfId="0" applyFont="1" applyFill="1">
      <alignment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left" vertical="center"/>
    </xf>
    <xf numFmtId="177" fontId="0" fillId="0" borderId="0" xfId="0" applyNumberFormat="1" applyFill="1">
      <alignment vertical="center"/>
    </xf>
    <xf numFmtId="0" fontId="38" fillId="0" borderId="0" xfId="0" applyFont="1" applyFill="1" applyAlignment="1">
      <alignment horizontal="left" vertical="center"/>
    </xf>
    <xf numFmtId="0" fontId="39" fillId="0" borderId="0" xfId="0" applyFont="1" applyFill="1" applyAlignment="1">
      <alignment horizontal="center" vertical="center"/>
    </xf>
    <xf numFmtId="0" fontId="40" fillId="0" borderId="0" xfId="0" applyFont="1" applyFill="1" applyAlignment="1">
      <alignment horizontal="center" vertical="center"/>
    </xf>
    <xf numFmtId="0" fontId="41" fillId="0" borderId="2"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3" xfId="0" applyFont="1" applyFill="1" applyBorder="1" applyAlignment="1">
      <alignment vertical="center" wrapText="1"/>
    </xf>
    <xf numFmtId="0" fontId="37" fillId="0" borderId="3"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180" fontId="43" fillId="0" borderId="3" xfId="67" applyNumberFormat="1" applyFont="1" applyFill="1" applyBorder="1" applyAlignment="1">
      <alignment horizontal="center" vertical="center" wrapText="1"/>
    </xf>
    <xf numFmtId="0" fontId="43" fillId="0" borderId="3" xfId="13" applyFont="1" applyFill="1" applyBorder="1" applyAlignment="1">
      <alignment horizontal="center" vertical="center" wrapText="1"/>
    </xf>
    <xf numFmtId="0" fontId="44" fillId="0" borderId="3" xfId="58" applyFont="1" applyFill="1" applyBorder="1" applyAlignment="1" applyProtection="1">
      <alignment horizontal="center" vertical="center" wrapText="1"/>
      <protection locked="0"/>
    </xf>
    <xf numFmtId="0" fontId="45" fillId="0" borderId="3" xfId="0" applyFont="1" applyFill="1" applyBorder="1" applyAlignment="1">
      <alignment horizontal="center" vertical="center" wrapText="1"/>
    </xf>
    <xf numFmtId="0" fontId="43" fillId="0" borderId="3" xfId="0" applyFont="1" applyFill="1" applyBorder="1" applyAlignment="1">
      <alignment horizontal="center" vertical="center"/>
    </xf>
    <xf numFmtId="0" fontId="44" fillId="0" borderId="6" xfId="0" applyFont="1" applyFill="1" applyBorder="1" applyAlignment="1">
      <alignment horizontal="center" vertical="center" wrapText="1"/>
    </xf>
    <xf numFmtId="0" fontId="46" fillId="0" borderId="3" xfId="58" applyFont="1" applyFill="1" applyBorder="1" applyAlignment="1" applyProtection="1">
      <alignment horizontal="center" vertical="center" wrapText="1"/>
      <protection locked="0"/>
    </xf>
    <xf numFmtId="0" fontId="44" fillId="0" borderId="3" xfId="13" applyFont="1" applyFill="1" applyBorder="1" applyAlignment="1" applyProtection="1">
      <alignment horizontal="center" vertical="center" wrapText="1"/>
    </xf>
    <xf numFmtId="0" fontId="44" fillId="0" borderId="3" xfId="0" applyFont="1" applyFill="1" applyBorder="1" applyAlignment="1">
      <alignment horizontal="center" vertical="center" wrapText="1"/>
    </xf>
    <xf numFmtId="0" fontId="44" fillId="0" borderId="3" xfId="19" applyFont="1" applyFill="1" applyBorder="1" applyAlignment="1">
      <alignment horizontal="center" vertical="center" wrapText="1"/>
    </xf>
    <xf numFmtId="0" fontId="46" fillId="0" borderId="3" xfId="13" applyFont="1" applyFill="1" applyBorder="1" applyAlignment="1" applyProtection="1">
      <alignment horizontal="center" vertical="center" wrapText="1"/>
    </xf>
    <xf numFmtId="0" fontId="44" fillId="0" borderId="3" xfId="0" applyFont="1" applyFill="1" applyBorder="1" applyAlignment="1">
      <alignment horizontal="left" vertical="center" wrapText="1"/>
    </xf>
    <xf numFmtId="0" fontId="44" fillId="0" borderId="3" xfId="47" applyFont="1" applyFill="1" applyBorder="1" applyAlignment="1" applyProtection="1">
      <alignment horizontal="center" vertical="center" wrapText="1"/>
    </xf>
    <xf numFmtId="0" fontId="44" fillId="0" borderId="3" xfId="51" applyFont="1" applyFill="1" applyBorder="1" applyAlignment="1" applyProtection="1">
      <alignment horizontal="center" vertical="center" wrapText="1"/>
    </xf>
    <xf numFmtId="0" fontId="44" fillId="0" borderId="3" xfId="19" applyFont="1" applyFill="1" applyBorder="1" applyAlignment="1" applyProtection="1">
      <alignment horizontal="center" vertical="center" wrapText="1"/>
    </xf>
    <xf numFmtId="49" fontId="43" fillId="0" borderId="3" xfId="13" applyNumberFormat="1" applyFont="1" applyFill="1" applyBorder="1" applyAlignment="1">
      <alignment horizontal="center" vertical="center" wrapText="1"/>
    </xf>
    <xf numFmtId="0" fontId="47" fillId="0" borderId="3" xfId="0" applyFont="1" applyFill="1" applyBorder="1" applyAlignment="1">
      <alignment horizontal="center" vertical="center" wrapText="1"/>
    </xf>
    <xf numFmtId="0" fontId="44" fillId="0" borderId="3" xfId="60" applyFont="1" applyFill="1" applyBorder="1" applyAlignment="1">
      <alignment horizontal="center" vertical="center" wrapText="1"/>
    </xf>
    <xf numFmtId="49" fontId="48" fillId="0" borderId="3" xfId="65" applyNumberFormat="1" applyFont="1" applyFill="1" applyBorder="1" applyAlignment="1" applyProtection="1">
      <alignment horizontal="center" vertical="center" wrapText="1" shrinkToFit="1"/>
    </xf>
    <xf numFmtId="0" fontId="48" fillId="0" borderId="3" xfId="0" applyFont="1" applyFill="1" applyBorder="1" applyAlignment="1">
      <alignment horizontal="center" vertical="center"/>
    </xf>
    <xf numFmtId="0" fontId="49" fillId="0" borderId="3" xfId="0" applyFont="1" applyFill="1" applyBorder="1" applyAlignment="1">
      <alignment horizontal="center" vertical="center" wrapText="1"/>
    </xf>
    <xf numFmtId="0" fontId="44" fillId="4" borderId="3" xfId="58" applyFont="1" applyFill="1" applyBorder="1" applyAlignment="1" applyProtection="1">
      <alignment horizontal="center" vertical="center" wrapText="1"/>
      <protection locked="0"/>
    </xf>
    <xf numFmtId="0" fontId="47" fillId="0" borderId="3" xfId="59" applyFont="1" applyFill="1" applyBorder="1" applyAlignment="1" applyProtection="1">
      <alignment horizontal="center" vertical="center" wrapText="1"/>
    </xf>
    <xf numFmtId="0" fontId="47" fillId="0" borderId="3" xfId="0" applyFont="1" applyFill="1" applyBorder="1" applyAlignment="1">
      <alignment horizontal="center" vertical="center"/>
    </xf>
    <xf numFmtId="0" fontId="50" fillId="0" borderId="3" xfId="0" applyFont="1" applyFill="1" applyBorder="1" applyAlignment="1">
      <alignment horizontal="center" vertical="center" wrapText="1"/>
    </xf>
    <xf numFmtId="180" fontId="41" fillId="0" borderId="7" xfId="67" applyNumberFormat="1" applyFont="1" applyFill="1" applyBorder="1" applyAlignment="1">
      <alignment horizontal="center" vertical="center" wrapText="1"/>
    </xf>
    <xf numFmtId="180" fontId="41" fillId="0" borderId="8" xfId="67" applyNumberFormat="1" applyFont="1" applyFill="1" applyBorder="1" applyAlignment="1">
      <alignment horizontal="center" vertical="center" wrapText="1"/>
    </xf>
    <xf numFmtId="180" fontId="51" fillId="0" borderId="3" xfId="67" applyNumberFormat="1" applyFont="1" applyFill="1" applyBorder="1" applyAlignment="1">
      <alignment horizontal="center" vertical="center" wrapText="1"/>
    </xf>
    <xf numFmtId="49" fontId="52" fillId="0" borderId="3" xfId="67" applyNumberFormat="1" applyFont="1" applyFill="1" applyBorder="1" applyAlignment="1">
      <alignment horizontal="center" vertical="center" wrapText="1"/>
    </xf>
    <xf numFmtId="0" fontId="52" fillId="0" borderId="3" xfId="58" applyFont="1" applyFill="1" applyBorder="1" applyAlignment="1" applyProtection="1">
      <alignment horizontal="center" vertical="center" wrapText="1"/>
      <protection locked="0"/>
    </xf>
    <xf numFmtId="57" fontId="52" fillId="0" borderId="3" xfId="58" applyNumberFormat="1" applyFont="1" applyFill="1" applyBorder="1" applyAlignment="1" applyProtection="1">
      <alignment horizontal="center" vertical="center" wrapText="1"/>
      <protection locked="0"/>
    </xf>
    <xf numFmtId="0" fontId="52" fillId="0" borderId="3" xfId="58" applyFont="1" applyFill="1" applyBorder="1" applyAlignment="1" applyProtection="1">
      <alignment horizontal="left" vertical="center" wrapText="1"/>
      <protection locked="0"/>
    </xf>
    <xf numFmtId="0" fontId="53" fillId="0" borderId="3" xfId="58" applyFont="1" applyFill="1" applyBorder="1" applyAlignment="1" applyProtection="1">
      <alignment horizontal="left" vertical="center" wrapText="1"/>
      <protection locked="0"/>
    </xf>
    <xf numFmtId="49" fontId="54" fillId="0" borderId="3" xfId="67" applyNumberFormat="1" applyFont="1" applyFill="1" applyBorder="1" applyAlignment="1">
      <alignment horizontal="center" vertical="center" wrapText="1"/>
    </xf>
    <xf numFmtId="0" fontId="54" fillId="0" borderId="3" xfId="67" applyFont="1" applyFill="1" applyBorder="1" applyAlignment="1">
      <alignment horizontal="left" vertical="center" wrapText="1"/>
    </xf>
    <xf numFmtId="0" fontId="54" fillId="0" borderId="3" xfId="67" applyFont="1" applyFill="1" applyBorder="1" applyAlignment="1">
      <alignment horizontal="center" vertical="center" wrapText="1"/>
    </xf>
    <xf numFmtId="177" fontId="39" fillId="0" borderId="0" xfId="0" applyNumberFormat="1" applyFont="1" applyFill="1" applyAlignment="1">
      <alignment horizontal="center" vertical="center"/>
    </xf>
    <xf numFmtId="0" fontId="40" fillId="0" borderId="0" xfId="0" applyFont="1" applyFill="1" applyAlignment="1">
      <alignment horizontal="left" vertical="center"/>
    </xf>
    <xf numFmtId="177" fontId="40" fillId="0" borderId="0" xfId="0" applyNumberFormat="1" applyFont="1" applyFill="1" applyAlignment="1">
      <alignment horizontal="center" vertical="center"/>
    </xf>
    <xf numFmtId="177" fontId="41" fillId="0" borderId="7" xfId="0" applyNumberFormat="1" applyFont="1" applyFill="1" applyBorder="1" applyAlignment="1">
      <alignment horizontal="center" vertical="center" wrapText="1"/>
    </xf>
    <xf numFmtId="177" fontId="41" fillId="0" borderId="8" xfId="0" applyNumberFormat="1" applyFont="1" applyFill="1" applyBorder="1" applyAlignment="1">
      <alignment horizontal="center" vertical="center" wrapText="1"/>
    </xf>
    <xf numFmtId="177" fontId="41" fillId="0" borderId="5" xfId="0" applyNumberFormat="1" applyFont="1" applyFill="1" applyBorder="1" applyAlignment="1">
      <alignment horizontal="center" vertical="center" wrapText="1"/>
    </xf>
    <xf numFmtId="177" fontId="41" fillId="0" borderId="3" xfId="0" applyNumberFormat="1" applyFont="1" applyFill="1" applyBorder="1" applyAlignment="1">
      <alignment horizontal="center" vertical="center" wrapText="1"/>
    </xf>
    <xf numFmtId="0" fontId="37" fillId="0" borderId="3" xfId="0" applyFont="1" applyFill="1" applyBorder="1" applyAlignment="1">
      <alignment horizontal="left" vertical="center" wrapText="1"/>
    </xf>
    <xf numFmtId="179" fontId="37" fillId="0" borderId="3" xfId="0" applyNumberFormat="1" applyFont="1" applyFill="1" applyBorder="1" applyAlignment="1">
      <alignment horizontal="center" vertical="center" wrapText="1"/>
    </xf>
    <xf numFmtId="177" fontId="37" fillId="0" borderId="3" xfId="0" applyNumberFormat="1" applyFont="1" applyFill="1" applyBorder="1" applyAlignment="1">
      <alignment horizontal="center" vertical="center" wrapText="1"/>
    </xf>
    <xf numFmtId="181" fontId="55" fillId="0" borderId="3" xfId="0" applyNumberFormat="1" applyFont="1" applyFill="1" applyBorder="1" applyAlignment="1">
      <alignment horizontal="center" vertical="center" wrapText="1"/>
    </xf>
    <xf numFmtId="181" fontId="37" fillId="0" borderId="3" xfId="0" applyNumberFormat="1" applyFont="1" applyFill="1" applyBorder="1" applyAlignment="1">
      <alignment horizontal="center" vertical="center" wrapText="1"/>
    </xf>
    <xf numFmtId="180" fontId="37" fillId="0" borderId="3" xfId="0" applyNumberFormat="1" applyFont="1" applyFill="1" applyBorder="1" applyAlignment="1">
      <alignment horizontal="center" vertical="center" wrapText="1"/>
    </xf>
    <xf numFmtId="0" fontId="37" fillId="0" borderId="5" xfId="0" applyFont="1" applyFill="1" applyBorder="1" applyAlignment="1">
      <alignment horizontal="left" vertical="center" wrapText="1"/>
    </xf>
    <xf numFmtId="0" fontId="45" fillId="0" borderId="3" xfId="58" applyFont="1" applyFill="1" applyBorder="1" applyAlignment="1" applyProtection="1">
      <alignment horizontal="center" vertical="center" wrapText="1"/>
      <protection locked="0"/>
    </xf>
    <xf numFmtId="0" fontId="43" fillId="0" borderId="3" xfId="58" applyFont="1" applyFill="1" applyBorder="1" applyAlignment="1" applyProtection="1">
      <alignment horizontal="center" vertical="center" wrapText="1"/>
      <protection locked="0"/>
    </xf>
    <xf numFmtId="0" fontId="45" fillId="0" borderId="3" xfId="58" applyNumberFormat="1" applyFont="1" applyFill="1" applyBorder="1" applyAlignment="1" applyProtection="1">
      <alignment horizontal="center" vertical="center" wrapText="1"/>
      <protection locked="0"/>
    </xf>
    <xf numFmtId="0" fontId="56" fillId="0" borderId="0" xfId="0" applyFont="1">
      <alignment vertical="center"/>
    </xf>
    <xf numFmtId="177" fontId="45" fillId="0" borderId="6" xfId="0" applyNumberFormat="1" applyFont="1" applyFill="1" applyBorder="1" applyAlignment="1">
      <alignment horizontal="center" vertical="center" wrapText="1"/>
    </xf>
    <xf numFmtId="177" fontId="45" fillId="0" borderId="3" xfId="0" applyNumberFormat="1" applyFont="1" applyFill="1" applyBorder="1" applyAlignment="1">
      <alignment horizontal="center" vertical="center" wrapText="1"/>
    </xf>
    <xf numFmtId="0" fontId="45" fillId="0" borderId="3" xfId="0" applyNumberFormat="1" applyFont="1" applyFill="1" applyBorder="1" applyAlignment="1">
      <alignment horizontal="center" vertical="center" wrapText="1"/>
    </xf>
    <xf numFmtId="0" fontId="43" fillId="0" borderId="3" xfId="0" applyNumberFormat="1" applyFont="1" applyFill="1" applyBorder="1" applyAlignment="1">
      <alignment horizontal="center" vertical="center" wrapText="1"/>
    </xf>
    <xf numFmtId="0" fontId="45" fillId="0" borderId="3" xfId="64" applyFont="1" applyFill="1" applyBorder="1" applyAlignment="1">
      <alignment horizontal="center" vertical="center" wrapText="1"/>
    </xf>
    <xf numFmtId="0" fontId="45" fillId="0" borderId="3" xfId="0" applyFont="1" applyFill="1" applyBorder="1" applyAlignment="1">
      <alignment horizontal="center" vertical="center"/>
    </xf>
    <xf numFmtId="0" fontId="43" fillId="0" borderId="3" xfId="0" applyFont="1" applyFill="1" applyBorder="1" applyAlignment="1">
      <alignment horizontal="center" vertical="center" wrapText="1"/>
    </xf>
    <xf numFmtId="0" fontId="43" fillId="0" borderId="3" xfId="0" applyFont="1" applyFill="1" applyBorder="1">
      <alignment vertical="center"/>
    </xf>
    <xf numFmtId="0" fontId="46" fillId="0" borderId="3" xfId="19" applyFont="1" applyFill="1" applyBorder="1" applyAlignment="1" applyProtection="1">
      <alignment horizontal="left" vertical="center" wrapText="1"/>
    </xf>
    <xf numFmtId="0" fontId="45" fillId="0" borderId="3" xfId="61" applyNumberFormat="1" applyFont="1" applyFill="1" applyBorder="1" applyAlignment="1" applyProtection="1">
      <alignment horizontal="center" vertical="center" wrapText="1"/>
    </xf>
    <xf numFmtId="0" fontId="45" fillId="0" borderId="3" xfId="56" applyNumberFormat="1" applyFont="1" applyFill="1" applyBorder="1" applyAlignment="1" applyProtection="1">
      <alignment horizontal="center" vertical="center" wrapText="1"/>
    </xf>
    <xf numFmtId="0" fontId="45" fillId="0" borderId="3" xfId="0" applyFont="1" applyFill="1" applyBorder="1" applyAlignment="1">
      <alignment horizontal="center" vertical="center" shrinkToFit="1"/>
    </xf>
    <xf numFmtId="0" fontId="45" fillId="0" borderId="3" xfId="63" applyFont="1" applyFill="1" applyBorder="1" applyAlignment="1" applyProtection="1">
      <alignment horizontal="center" vertical="center" wrapText="1"/>
    </xf>
    <xf numFmtId="0" fontId="57" fillId="0" borderId="3" xfId="0" applyFont="1" applyFill="1" applyBorder="1" applyAlignment="1">
      <alignment horizontal="left" vertical="center" wrapText="1"/>
    </xf>
    <xf numFmtId="0" fontId="48" fillId="0" borderId="3" xfId="0" applyFont="1" applyFill="1" applyBorder="1" applyAlignment="1">
      <alignment horizontal="center" vertical="center" wrapText="1"/>
    </xf>
    <xf numFmtId="0" fontId="46" fillId="0" borderId="3" xfId="0" applyFont="1" applyFill="1" applyBorder="1" applyAlignment="1">
      <alignment horizontal="left" vertical="center" wrapText="1"/>
    </xf>
    <xf numFmtId="0" fontId="44" fillId="0" borderId="3" xfId="34" applyFont="1" applyFill="1" applyBorder="1" applyAlignment="1">
      <alignment horizontal="left" vertical="center" wrapText="1"/>
    </xf>
    <xf numFmtId="0" fontId="45" fillId="0" borderId="3" xfId="34" applyFont="1" applyFill="1" applyBorder="1" applyAlignment="1">
      <alignment horizontal="center" vertical="center" wrapText="1"/>
    </xf>
    <xf numFmtId="0" fontId="44" fillId="0" borderId="3" xfId="19" applyFont="1" applyFill="1" applyBorder="1" applyAlignment="1" applyProtection="1">
      <alignment horizontal="left" vertical="center" wrapText="1"/>
    </xf>
    <xf numFmtId="0" fontId="45" fillId="0" borderId="3" xfId="62" applyFont="1" applyFill="1" applyBorder="1" applyAlignment="1" applyProtection="1">
      <alignment horizontal="center" vertical="center" wrapText="1"/>
    </xf>
    <xf numFmtId="0" fontId="45" fillId="0" borderId="3" xfId="56" applyFont="1" applyFill="1" applyBorder="1" applyAlignment="1" applyProtection="1">
      <alignment horizontal="center" vertical="center" wrapText="1"/>
    </xf>
    <xf numFmtId="0" fontId="45" fillId="0" borderId="3" xfId="61" applyFont="1" applyFill="1" applyBorder="1" applyAlignment="1" applyProtection="1">
      <alignment horizontal="center" vertical="center" wrapText="1"/>
    </xf>
    <xf numFmtId="0" fontId="48" fillId="0" borderId="3" xfId="63" applyFont="1" applyFill="1" applyBorder="1" applyAlignment="1" applyProtection="1">
      <alignment horizontal="center" vertical="center" wrapText="1"/>
    </xf>
    <xf numFmtId="0" fontId="45" fillId="0" borderId="3" xfId="19" applyFont="1" applyFill="1" applyBorder="1" applyAlignment="1" applyProtection="1">
      <alignment horizontal="center" vertical="center" wrapText="1"/>
    </xf>
    <xf numFmtId="0" fontId="46" fillId="0" borderId="3" xfId="13" applyFont="1" applyFill="1" applyBorder="1" applyAlignment="1" applyProtection="1">
      <alignment horizontal="left" vertical="center" wrapText="1"/>
    </xf>
    <xf numFmtId="0" fontId="45" fillId="0" borderId="3" xfId="13" applyNumberFormat="1" applyFont="1" applyFill="1" applyBorder="1" applyAlignment="1" applyProtection="1">
      <alignment horizontal="center" vertical="center" wrapText="1"/>
    </xf>
    <xf numFmtId="0" fontId="45" fillId="0" borderId="3" xfId="13" applyFont="1" applyFill="1" applyBorder="1" applyAlignment="1" applyProtection="1">
      <alignment horizontal="center" vertical="center" wrapText="1"/>
    </xf>
    <xf numFmtId="0" fontId="45" fillId="4" borderId="3" xfId="58" applyNumberFormat="1" applyFont="1" applyFill="1" applyBorder="1" applyAlignment="1" applyProtection="1">
      <alignment horizontal="center" vertical="center" wrapText="1"/>
      <protection locked="0"/>
    </xf>
    <xf numFmtId="0" fontId="47" fillId="0" borderId="3" xfId="59" applyFont="1" applyFill="1" applyBorder="1" applyAlignment="1" applyProtection="1">
      <alignment horizontal="left" vertical="center" wrapText="1"/>
    </xf>
    <xf numFmtId="0" fontId="47" fillId="0" borderId="3" xfId="0" applyFont="1" applyFill="1" applyBorder="1" applyAlignment="1">
      <alignment horizontal="left" vertical="center" wrapText="1"/>
    </xf>
    <xf numFmtId="0" fontId="45" fillId="0" borderId="3" xfId="0" applyFont="1" applyFill="1" applyBorder="1" applyAlignment="1">
      <alignment horizontal="left" vertical="center" wrapText="1"/>
    </xf>
    <xf numFmtId="0" fontId="48" fillId="0" borderId="3" xfId="64" applyFont="1" applyFill="1" applyBorder="1" applyAlignment="1" applyProtection="1">
      <alignment horizontal="center" vertical="center" wrapText="1"/>
    </xf>
    <xf numFmtId="0" fontId="45" fillId="0" borderId="3" xfId="0" applyFont="1" applyFill="1" applyBorder="1" applyAlignment="1">
      <alignment vertical="center"/>
    </xf>
    <xf numFmtId="180" fontId="41" fillId="0" borderId="5" xfId="67" applyNumberFormat="1" applyFont="1" applyFill="1" applyBorder="1" applyAlignment="1">
      <alignment horizontal="left" vertical="center" wrapText="1"/>
    </xf>
    <xf numFmtId="177" fontId="58" fillId="0" borderId="3" xfId="67" applyNumberFormat="1" applyFont="1" applyFill="1" applyBorder="1" applyAlignment="1">
      <alignment horizontal="center" vertical="center" wrapText="1"/>
    </xf>
    <xf numFmtId="176" fontId="58" fillId="0" borderId="3" xfId="67" applyNumberFormat="1" applyFont="1" applyFill="1" applyBorder="1" applyAlignment="1">
      <alignment horizontal="center" vertical="center" wrapText="1"/>
    </xf>
    <xf numFmtId="0" fontId="59" fillId="0" borderId="3" xfId="64" applyFont="1" applyFill="1" applyBorder="1" applyAlignment="1">
      <alignment horizontal="left" vertical="center" wrapText="1"/>
    </xf>
    <xf numFmtId="180" fontId="52" fillId="2" borderId="3" xfId="64" applyNumberFormat="1" applyFont="1" applyFill="1" applyBorder="1" applyAlignment="1">
      <alignment horizontal="center" vertical="center" wrapText="1"/>
    </xf>
    <xf numFmtId="180" fontId="52" fillId="0" borderId="3" xfId="64" applyNumberFormat="1" applyFont="1" applyFill="1" applyBorder="1" applyAlignment="1">
      <alignment horizontal="center" vertical="center" wrapText="1"/>
    </xf>
    <xf numFmtId="180" fontId="52" fillId="0" borderId="3" xfId="67" applyNumberFormat="1" applyFont="1" applyFill="1" applyBorder="1" applyAlignment="1">
      <alignment horizontal="center" vertical="center"/>
    </xf>
    <xf numFmtId="180" fontId="52" fillId="0" borderId="3" xfId="58" applyNumberFormat="1" applyFont="1" applyFill="1" applyBorder="1" applyAlignment="1" applyProtection="1">
      <alignment horizontal="center" vertical="center" wrapText="1"/>
      <protection locked="0"/>
    </xf>
    <xf numFmtId="49" fontId="21" fillId="2" borderId="3" xfId="64" applyNumberFormat="1" applyFont="1" applyFill="1" applyBorder="1" applyAlignment="1">
      <alignment horizontal="center" vertical="center" wrapText="1"/>
    </xf>
    <xf numFmtId="49" fontId="21" fillId="0" borderId="3" xfId="64" applyNumberFormat="1" applyFont="1" applyFill="1" applyBorder="1" applyAlignment="1">
      <alignment horizontal="center" vertical="center" wrapText="1"/>
    </xf>
    <xf numFmtId="49" fontId="21" fillId="0" borderId="3" xfId="67" applyNumberFormat="1" applyFont="1" applyFill="1" applyBorder="1" applyAlignment="1">
      <alignment horizontal="center" vertical="center"/>
    </xf>
    <xf numFmtId="49" fontId="21" fillId="0" borderId="3" xfId="58" applyNumberFormat="1" applyFont="1" applyFill="1" applyBorder="1" applyAlignment="1" applyProtection="1">
      <alignment horizontal="center" vertical="center" wrapText="1"/>
      <protection locked="0"/>
    </xf>
    <xf numFmtId="49" fontId="59" fillId="0" borderId="3" xfId="67" applyNumberFormat="1" applyFont="1" applyFill="1" applyBorder="1" applyAlignment="1">
      <alignment horizontal="left" vertical="center" wrapText="1"/>
    </xf>
    <xf numFmtId="49" fontId="21" fillId="2" borderId="3" xfId="67" applyNumberFormat="1" applyFont="1" applyFill="1" applyBorder="1" applyAlignment="1">
      <alignment horizontal="center" vertical="center" wrapText="1"/>
    </xf>
    <xf numFmtId="49" fontId="21" fillId="0" borderId="3" xfId="67" applyNumberFormat="1" applyFont="1" applyFill="1" applyBorder="1" applyAlignment="1">
      <alignment horizontal="center" vertical="center" wrapText="1"/>
    </xf>
    <xf numFmtId="0" fontId="60" fillId="0" borderId="3" xfId="67" applyNumberFormat="1" applyFont="1" applyFill="1" applyBorder="1" applyAlignment="1">
      <alignment horizontal="center" vertical="center" wrapText="1"/>
    </xf>
    <xf numFmtId="49" fontId="60" fillId="0" borderId="3" xfId="67" applyNumberFormat="1" applyFont="1" applyFill="1" applyBorder="1" applyAlignment="1">
      <alignment horizontal="center" vertical="center" wrapText="1"/>
    </xf>
    <xf numFmtId="0" fontId="60" fillId="2" borderId="3" xfId="67" applyNumberFormat="1" applyFont="1" applyFill="1" applyBorder="1" applyAlignment="1">
      <alignment horizontal="center" vertical="center" wrapText="1"/>
    </xf>
    <xf numFmtId="0" fontId="38" fillId="0" borderId="0" xfId="0" applyFont="1" applyFill="1" applyAlignment="1">
      <alignment horizontal="center" vertical="center"/>
    </xf>
    <xf numFmtId="0" fontId="0" fillId="0" borderId="0" xfId="0" applyFill="1" applyAlignment="1">
      <alignment horizontal="center" vertical="center"/>
    </xf>
    <xf numFmtId="183" fontId="41" fillId="0" borderId="2" xfId="0" applyNumberFormat="1" applyFont="1" applyFill="1" applyBorder="1" applyAlignment="1">
      <alignment horizontal="center" vertical="center" wrapText="1"/>
    </xf>
    <xf numFmtId="183" fontId="41" fillId="0" borderId="6" xfId="0" applyNumberFormat="1" applyFont="1" applyFill="1" applyBorder="1" applyAlignment="1">
      <alignment horizontal="center" vertical="center" wrapText="1"/>
    </xf>
    <xf numFmtId="0" fontId="41" fillId="0" borderId="3" xfId="0" applyFont="1" applyFill="1" applyBorder="1" applyAlignment="1">
      <alignment horizontal="left" vertical="center" wrapText="1"/>
    </xf>
    <xf numFmtId="0" fontId="44" fillId="0" borderId="3" xfId="67" applyNumberFormat="1" applyFont="1" applyFill="1" applyBorder="1" applyAlignment="1">
      <alignment horizontal="center" vertical="center" wrapText="1"/>
    </xf>
    <xf numFmtId="0" fontId="38" fillId="0" borderId="3" xfId="64" applyFont="1" applyFill="1" applyBorder="1" applyAlignment="1">
      <alignment horizontal="left" vertical="center" wrapText="1"/>
    </xf>
    <xf numFmtId="0" fontId="29" fillId="0" borderId="3" xfId="0" applyFont="1" applyFill="1" applyBorder="1" applyAlignment="1">
      <alignment horizontal="center" vertical="center" wrapText="1"/>
    </xf>
    <xf numFmtId="183" fontId="59" fillId="0" borderId="3" xfId="67" applyNumberFormat="1" applyFont="1" applyFill="1" applyBorder="1" applyAlignment="1">
      <alignment horizontal="left" vertical="center" wrapText="1"/>
    </xf>
    <xf numFmtId="0" fontId="53" fillId="0" borderId="3" xfId="58" applyFont="1" applyFill="1" applyBorder="1" applyAlignment="1" applyProtection="1">
      <alignment horizontal="center" vertical="center" wrapText="1"/>
      <protection locked="0"/>
    </xf>
    <xf numFmtId="183" fontId="0" fillId="0" borderId="3" xfId="67" applyNumberFormat="1" applyFont="1" applyFill="1" applyBorder="1" applyAlignment="1">
      <alignment horizontal="left" vertical="center" wrapText="1"/>
    </xf>
    <xf numFmtId="183" fontId="60" fillId="0" borderId="3" xfId="67" applyNumberFormat="1" applyFont="1" applyFill="1" applyBorder="1" applyAlignment="1">
      <alignment horizontal="left" vertical="center" wrapText="1"/>
    </xf>
    <xf numFmtId="183" fontId="61" fillId="0" borderId="3" xfId="67" applyNumberFormat="1" applyFont="1" applyFill="1" applyBorder="1" applyAlignment="1">
      <alignment horizontal="left" vertical="center" wrapText="1"/>
    </xf>
    <xf numFmtId="49" fontId="0" fillId="0" borderId="3" xfId="67" applyNumberFormat="1" applyFont="1" applyFill="1" applyBorder="1" applyAlignment="1">
      <alignment horizontal="left" vertical="center" wrapText="1"/>
    </xf>
    <xf numFmtId="180" fontId="59" fillId="0" borderId="7" xfId="67" applyNumberFormat="1" applyFont="1" applyFill="1" applyBorder="1" applyAlignment="1">
      <alignment horizontal="center" vertical="center" wrapText="1"/>
    </xf>
    <xf numFmtId="180" fontId="29" fillId="0" borderId="8" xfId="67"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180" fontId="62" fillId="0" borderId="3" xfId="67" applyNumberFormat="1" applyFont="1" applyFill="1" applyBorder="1" applyAlignment="1">
      <alignment horizontal="center" vertical="center" wrapText="1"/>
    </xf>
    <xf numFmtId="184" fontId="62" fillId="0" borderId="3" xfId="67" applyNumberFormat="1" applyFont="1" applyFill="1" applyBorder="1" applyAlignment="1">
      <alignment horizontal="center" vertical="center" wrapText="1"/>
    </xf>
    <xf numFmtId="0" fontId="62" fillId="0" borderId="3" xfId="0" applyFont="1" applyFill="1" applyBorder="1" applyAlignment="1">
      <alignment horizontal="center" vertical="center" wrapText="1"/>
    </xf>
    <xf numFmtId="0" fontId="62" fillId="0" borderId="3" xfId="58" applyFont="1" applyFill="1" applyBorder="1" applyAlignment="1" applyProtection="1">
      <alignment vertical="center" wrapText="1"/>
      <protection locked="0"/>
    </xf>
    <xf numFmtId="49" fontId="62" fillId="0" borderId="3" xfId="67" applyNumberFormat="1" applyFont="1" applyFill="1" applyBorder="1" applyAlignment="1">
      <alignment horizontal="center" vertical="center" wrapText="1"/>
    </xf>
    <xf numFmtId="180" fontId="29" fillId="0" borderId="5" xfId="67" applyNumberFormat="1" applyFont="1" applyFill="1" applyBorder="1" applyAlignment="1">
      <alignment horizontal="left" vertical="center" wrapText="1"/>
    </xf>
    <xf numFmtId="177" fontId="63" fillId="0" borderId="3" xfId="64" applyNumberFormat="1" applyFont="1" applyFill="1" applyBorder="1" applyAlignment="1">
      <alignment horizontal="center" vertical="center" wrapText="1"/>
    </xf>
    <xf numFmtId="176" fontId="63" fillId="0" borderId="3" xfId="64" applyNumberFormat="1" applyFont="1" applyFill="1" applyBorder="1" applyAlignment="1">
      <alignment horizontal="center" vertical="center" wrapText="1"/>
    </xf>
    <xf numFmtId="0" fontId="38" fillId="0" borderId="3" xfId="0" applyFont="1" applyFill="1" applyBorder="1" applyAlignment="1">
      <alignment horizontal="left" vertical="center" wrapText="1"/>
    </xf>
    <xf numFmtId="177" fontId="29" fillId="0" borderId="3" xfId="0" applyNumberFormat="1" applyFont="1" applyFill="1" applyBorder="1" applyAlignment="1">
      <alignment horizontal="center" vertical="center" wrapText="1"/>
    </xf>
    <xf numFmtId="0" fontId="29" fillId="0" borderId="3" xfId="0" applyFont="1" applyFill="1" applyBorder="1" applyAlignment="1">
      <alignment horizontal="left" vertical="center" wrapText="1"/>
    </xf>
    <xf numFmtId="177" fontId="58" fillId="0" borderId="3" xfId="64" applyNumberFormat="1" applyFont="1" applyFill="1" applyBorder="1" applyAlignment="1">
      <alignment horizontal="center" vertical="center" wrapText="1"/>
    </xf>
    <xf numFmtId="176" fontId="58" fillId="0" borderId="3" xfId="64" applyNumberFormat="1" applyFont="1" applyFill="1" applyBorder="1" applyAlignment="1">
      <alignment horizontal="center" vertical="center" wrapText="1"/>
    </xf>
    <xf numFmtId="0" fontId="62" fillId="0" borderId="3" xfId="64" applyFont="1" applyFill="1" applyBorder="1" applyAlignment="1">
      <alignment horizontal="left" vertical="center" wrapText="1"/>
    </xf>
    <xf numFmtId="177" fontId="62" fillId="0" borderId="3" xfId="0" applyNumberFormat="1" applyFont="1" applyFill="1" applyBorder="1" applyAlignment="1">
      <alignment horizontal="center" vertical="center"/>
    </xf>
    <xf numFmtId="183" fontId="64" fillId="0" borderId="3" xfId="67" applyNumberFormat="1" applyFont="1" applyFill="1" applyBorder="1" applyAlignment="1">
      <alignment horizontal="center" vertical="center" wrapText="1"/>
    </xf>
    <xf numFmtId="183" fontId="62" fillId="0" borderId="3" xfId="58" applyNumberFormat="1" applyFont="1" applyFill="1" applyBorder="1" applyAlignment="1" applyProtection="1">
      <alignment horizontal="center" vertical="center" wrapText="1"/>
      <protection locked="0"/>
    </xf>
    <xf numFmtId="180" fontId="62" fillId="0" borderId="3" xfId="0" applyNumberFormat="1" applyFont="1" applyFill="1" applyBorder="1" applyAlignment="1">
      <alignment horizontal="center" vertical="center"/>
    </xf>
    <xf numFmtId="179" fontId="62" fillId="0" borderId="3" xfId="0" applyNumberFormat="1" applyFont="1" applyFill="1" applyBorder="1" applyAlignment="1">
      <alignment horizontal="center" vertical="center"/>
    </xf>
    <xf numFmtId="183" fontId="38" fillId="0" borderId="3" xfId="67" applyNumberFormat="1" applyFont="1" applyFill="1" applyBorder="1" applyAlignment="1">
      <alignment horizontal="left" vertical="center" wrapText="1"/>
    </xf>
    <xf numFmtId="183" fontId="41" fillId="0" borderId="3" xfId="67" applyNumberFormat="1" applyFont="1" applyFill="1" applyBorder="1" applyAlignment="1">
      <alignment horizontal="left" vertical="center" wrapText="1"/>
    </xf>
    <xf numFmtId="183" fontId="62" fillId="0" borderId="3" xfId="67" applyNumberFormat="1" applyFont="1" applyFill="1" applyBorder="1" applyAlignment="1">
      <alignment horizontal="center" vertical="center" wrapText="1"/>
    </xf>
    <xf numFmtId="0" fontId="62" fillId="0" borderId="3" xfId="58" applyFont="1" applyFill="1" applyBorder="1" applyAlignment="1" applyProtection="1">
      <alignment horizontal="center" vertical="center" wrapText="1"/>
      <protection locked="0"/>
    </xf>
    <xf numFmtId="0" fontId="62" fillId="0" borderId="3" xfId="67" applyFont="1" applyFill="1" applyBorder="1" applyAlignment="1">
      <alignment horizontal="center" vertical="center" wrapText="1"/>
    </xf>
    <xf numFmtId="0" fontId="62" fillId="0" borderId="3" xfId="67" applyFont="1" applyFill="1" applyBorder="1" applyAlignment="1">
      <alignment horizontal="left" vertical="center" wrapText="1"/>
    </xf>
    <xf numFmtId="177" fontId="62" fillId="0" borderId="3" xfId="67" applyNumberFormat="1" applyFont="1" applyFill="1" applyBorder="1" applyAlignment="1">
      <alignment horizontal="center" vertical="center" wrapText="1"/>
    </xf>
    <xf numFmtId="49" fontId="62" fillId="0" borderId="3" xfId="52" applyNumberFormat="1" applyFont="1" applyFill="1" applyBorder="1" applyAlignment="1">
      <alignment horizontal="center" vertical="center" wrapText="1"/>
    </xf>
    <xf numFmtId="0" fontId="62" fillId="0" borderId="3" xfId="65" applyFont="1" applyFill="1" applyBorder="1" applyAlignment="1" applyProtection="1">
      <alignment horizontal="center" vertical="center" wrapText="1"/>
    </xf>
    <xf numFmtId="0" fontId="62" fillId="0" borderId="2" xfId="0" applyFont="1" applyFill="1" applyBorder="1" applyAlignment="1">
      <alignment horizontal="center" vertical="center" wrapText="1"/>
    </xf>
    <xf numFmtId="177" fontId="62" fillId="0" borderId="3" xfId="0" applyNumberFormat="1" applyFont="1" applyFill="1" applyBorder="1" applyAlignment="1">
      <alignment horizontal="center" vertical="center" wrapText="1"/>
    </xf>
    <xf numFmtId="180" fontId="62" fillId="0" borderId="3" xfId="0" applyNumberFormat="1" applyFont="1" applyFill="1" applyBorder="1" applyAlignment="1">
      <alignment horizontal="center" vertical="center" wrapText="1"/>
    </xf>
    <xf numFmtId="177" fontId="62" fillId="0" borderId="3" xfId="64" applyNumberFormat="1" applyFont="1" applyFill="1" applyBorder="1" applyAlignment="1">
      <alignment horizontal="center" vertical="center" wrapText="1"/>
    </xf>
    <xf numFmtId="180" fontId="62" fillId="0" borderId="3" xfId="58" applyNumberFormat="1" applyFont="1" applyFill="1" applyBorder="1" applyAlignment="1" applyProtection="1">
      <alignment horizontal="center" vertical="center" wrapText="1"/>
      <protection locked="0"/>
    </xf>
    <xf numFmtId="0" fontId="62" fillId="0" borderId="2" xfId="67" applyFont="1" applyFill="1" applyBorder="1" applyAlignment="1">
      <alignment horizontal="left" vertical="center" wrapText="1"/>
    </xf>
    <xf numFmtId="177" fontId="62" fillId="0" borderId="2" xfId="0" applyNumberFormat="1" applyFont="1" applyFill="1" applyBorder="1" applyAlignment="1">
      <alignment horizontal="center" vertical="center" wrapText="1"/>
    </xf>
    <xf numFmtId="180" fontId="62" fillId="0" borderId="2" xfId="0" applyNumberFormat="1" applyFont="1" applyFill="1" applyBorder="1" applyAlignment="1">
      <alignment horizontal="center" vertical="center" wrapText="1"/>
    </xf>
    <xf numFmtId="0" fontId="62" fillId="0" borderId="3" xfId="0" applyFont="1" applyFill="1" applyBorder="1" applyAlignment="1">
      <alignment vertical="center"/>
    </xf>
    <xf numFmtId="0" fontId="62" fillId="0" borderId="3" xfId="0" applyFont="1" applyFill="1" applyBorder="1" applyAlignment="1">
      <alignment horizontal="center" vertical="center"/>
    </xf>
    <xf numFmtId="0" fontId="62" fillId="0" borderId="3" xfId="0" applyFont="1" applyFill="1" applyBorder="1" applyAlignment="1">
      <alignment horizontal="left" vertical="center" wrapText="1"/>
    </xf>
    <xf numFmtId="0" fontId="62" fillId="0" borderId="2" xfId="0" applyFont="1" applyFill="1" applyBorder="1" applyAlignment="1">
      <alignment horizontal="left" vertical="center" wrapText="1"/>
    </xf>
    <xf numFmtId="180" fontId="62" fillId="0" borderId="3" xfId="0" applyNumberFormat="1" applyFont="1" applyFill="1" applyBorder="1" applyAlignment="1">
      <alignment horizontal="left" vertical="center" wrapText="1"/>
    </xf>
    <xf numFmtId="183" fontId="65" fillId="0" borderId="3" xfId="67" applyNumberFormat="1" applyFont="1" applyFill="1" applyBorder="1" applyAlignment="1">
      <alignment horizontal="center" vertical="center" wrapText="1"/>
    </xf>
    <xf numFmtId="180" fontId="62" fillId="0" borderId="3" xfId="52" applyNumberFormat="1" applyFont="1" applyFill="1" applyBorder="1" applyAlignment="1">
      <alignment horizontal="center" vertical="center" wrapText="1"/>
    </xf>
    <xf numFmtId="0" fontId="17" fillId="0" borderId="3" xfId="0" applyFont="1" applyFill="1" applyBorder="1" applyAlignment="1">
      <alignment horizontal="left" vertical="center" wrapText="1"/>
    </xf>
    <xf numFmtId="177" fontId="1" fillId="0" borderId="3" xfId="0" applyNumberFormat="1" applyFont="1" applyFill="1" applyBorder="1" applyAlignment="1">
      <alignment horizontal="center" vertical="center" wrapText="1"/>
    </xf>
    <xf numFmtId="0" fontId="62" fillId="0" borderId="3" xfId="0" applyFont="1" applyFill="1" applyBorder="1" applyAlignment="1">
      <alignment vertical="center" wrapText="1"/>
    </xf>
    <xf numFmtId="177" fontId="62" fillId="0" borderId="3" xfId="52" applyNumberFormat="1" applyFont="1" applyFill="1" applyBorder="1" applyAlignment="1">
      <alignment horizontal="center" vertical="center" wrapText="1"/>
    </xf>
    <xf numFmtId="0" fontId="62" fillId="0" borderId="3" xfId="65" applyFont="1" applyFill="1" applyBorder="1" applyAlignment="1" applyProtection="1">
      <alignment horizontal="left" vertical="center" wrapText="1"/>
    </xf>
    <xf numFmtId="177" fontId="62" fillId="0" borderId="3" xfId="65" applyNumberFormat="1" applyFont="1" applyFill="1" applyBorder="1" applyAlignment="1" applyProtection="1">
      <alignment horizontal="center" vertical="center" wrapText="1"/>
    </xf>
    <xf numFmtId="180" fontId="62" fillId="0" borderId="3" xfId="67" applyNumberFormat="1" applyFont="1" applyFill="1" applyBorder="1" applyAlignment="1">
      <alignment horizontal="left" vertical="center" wrapText="1"/>
    </xf>
    <xf numFmtId="180" fontId="62" fillId="0" borderId="3" xfId="52" applyNumberFormat="1" applyFont="1" applyFill="1" applyBorder="1" applyAlignment="1">
      <alignment horizontal="left" vertical="center" wrapText="1"/>
    </xf>
    <xf numFmtId="183" fontId="62" fillId="2" borderId="3" xfId="67" applyNumberFormat="1" applyFont="1" applyFill="1" applyBorder="1" applyAlignment="1">
      <alignment horizontal="center" vertical="center" wrapText="1"/>
    </xf>
    <xf numFmtId="0" fontId="66" fillId="0" borderId="3" xfId="0" applyFont="1" applyFill="1" applyBorder="1" applyAlignment="1">
      <alignment horizontal="center" vertical="center" wrapText="1"/>
    </xf>
    <xf numFmtId="0" fontId="67" fillId="0" borderId="3" xfId="0" applyFont="1" applyFill="1" applyBorder="1" applyAlignment="1">
      <alignment horizontal="center" vertical="center" wrapText="1"/>
    </xf>
    <xf numFmtId="49" fontId="67"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7" fillId="0" borderId="3" xfId="67" applyFont="1" applyFill="1" applyBorder="1" applyAlignment="1">
      <alignment horizontal="left" vertical="center" wrapText="1"/>
    </xf>
    <xf numFmtId="0" fontId="67" fillId="0" borderId="3" xfId="67" applyFont="1" applyFill="1" applyBorder="1" applyAlignment="1">
      <alignment horizontal="center" vertical="center" wrapText="1"/>
    </xf>
    <xf numFmtId="0" fontId="6" fillId="0" borderId="3" xfId="0" applyFont="1" applyFill="1" applyBorder="1" applyAlignment="1">
      <alignment horizontal="center" vertical="center" wrapText="1"/>
    </xf>
    <xf numFmtId="0" fontId="5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68" fillId="0" borderId="3" xfId="0" applyFont="1" applyFill="1" applyBorder="1" applyAlignment="1">
      <alignment horizontal="center" vertical="center"/>
    </xf>
    <xf numFmtId="0" fontId="68" fillId="0" borderId="3" xfId="0" applyFont="1" applyFill="1" applyBorder="1" applyAlignment="1">
      <alignment vertical="center" wrapText="1"/>
    </xf>
    <xf numFmtId="0" fontId="68" fillId="0" borderId="3" xfId="0" applyFont="1" applyFill="1" applyBorder="1" applyAlignment="1">
      <alignment horizontal="justify" vertical="center"/>
    </xf>
    <xf numFmtId="57" fontId="68" fillId="0" borderId="3" xfId="0" applyNumberFormat="1" applyFont="1" applyFill="1" applyBorder="1" applyAlignment="1">
      <alignment horizontal="justify" vertical="center"/>
    </xf>
    <xf numFmtId="57" fontId="68" fillId="0" borderId="3" xfId="0" applyNumberFormat="1" applyFont="1" applyFill="1" applyBorder="1" applyAlignment="1">
      <alignment horizontal="center" vertical="center"/>
    </xf>
    <xf numFmtId="0" fontId="68" fillId="0" borderId="3" xfId="0" applyFont="1" applyFill="1" applyBorder="1" applyAlignment="1">
      <alignment horizontal="center" vertical="center" wrapText="1"/>
    </xf>
    <xf numFmtId="0" fontId="69" fillId="0" borderId="3" xfId="67" applyFont="1" applyFill="1" applyBorder="1" applyAlignment="1">
      <alignment horizontal="left" vertical="center" wrapText="1"/>
    </xf>
    <xf numFmtId="0" fontId="67" fillId="0" borderId="3" xfId="0" applyFont="1" applyFill="1" applyBorder="1" applyAlignment="1">
      <alignment horizontal="left" vertical="center" wrapText="1"/>
    </xf>
    <xf numFmtId="177" fontId="67" fillId="0" borderId="3" xfId="0" applyNumberFormat="1" applyFont="1" applyFill="1" applyBorder="1" applyAlignment="1">
      <alignment horizontal="center" vertical="center" wrapText="1"/>
    </xf>
    <xf numFmtId="0" fontId="70" fillId="0" borderId="3" xfId="0" applyFont="1" applyFill="1" applyBorder="1" applyAlignment="1">
      <alignment horizontal="center" vertical="center" wrapText="1"/>
    </xf>
    <xf numFmtId="0" fontId="70" fillId="0" borderId="3" xfId="0" applyFont="1" applyFill="1" applyBorder="1" applyAlignment="1">
      <alignment horizontal="center" vertical="center"/>
    </xf>
    <xf numFmtId="0" fontId="29" fillId="0" borderId="5" xfId="0" applyFont="1" applyFill="1" applyBorder="1" applyAlignment="1">
      <alignment horizontal="left" vertical="center" wrapText="1"/>
    </xf>
    <xf numFmtId="183" fontId="68" fillId="0" borderId="3" xfId="0" applyNumberFormat="1" applyFont="1" applyFill="1" applyBorder="1" applyAlignment="1">
      <alignment horizontal="left" vertical="center" wrapText="1"/>
    </xf>
    <xf numFmtId="183" fontId="68" fillId="0" borderId="3" xfId="0" applyNumberFormat="1" applyFont="1" applyFill="1" applyBorder="1" applyAlignment="1">
      <alignment horizontal="center" vertical="center" wrapText="1"/>
    </xf>
    <xf numFmtId="183" fontId="68" fillId="0" borderId="3" xfId="0" applyNumberFormat="1" applyFont="1" applyFill="1" applyBorder="1" applyAlignment="1">
      <alignment horizontal="center" vertical="center"/>
    </xf>
    <xf numFmtId="183" fontId="69" fillId="0" borderId="3" xfId="67" applyNumberFormat="1" applyFont="1" applyFill="1" applyBorder="1" applyAlignment="1">
      <alignment horizontal="center" vertical="center" wrapText="1"/>
    </xf>
    <xf numFmtId="0" fontId="71" fillId="0" borderId="3" xfId="0" applyFont="1" applyFill="1" applyBorder="1" applyAlignment="1">
      <alignment horizontal="center" vertical="center" wrapText="1"/>
    </xf>
    <xf numFmtId="0" fontId="6" fillId="0" borderId="3" xfId="67" applyFont="1" applyFill="1" applyBorder="1" applyAlignment="1">
      <alignment horizontal="left" vertical="center" wrapText="1"/>
    </xf>
    <xf numFmtId="0" fontId="68" fillId="0" borderId="3" xfId="0" applyFont="1" applyFill="1" applyBorder="1" applyAlignment="1">
      <alignment horizontal="left" vertical="center"/>
    </xf>
    <xf numFmtId="0" fontId="68" fillId="0" borderId="3" xfId="0" applyFont="1" applyFill="1" applyBorder="1" applyAlignment="1">
      <alignment horizontal="left" vertical="center" wrapText="1"/>
    </xf>
    <xf numFmtId="0" fontId="68" fillId="0" borderId="3" xfId="67" applyFont="1" applyFill="1" applyBorder="1" applyAlignment="1">
      <alignment horizontal="left" vertical="center" wrapText="1"/>
    </xf>
    <xf numFmtId="0" fontId="68" fillId="0" borderId="3" xfId="0" applyNumberFormat="1" applyFont="1" applyFill="1" applyBorder="1" applyAlignment="1" applyProtection="1">
      <alignment horizontal="center" vertical="center" wrapText="1"/>
    </xf>
    <xf numFmtId="57" fontId="68" fillId="0" borderId="3" xfId="0" applyNumberFormat="1" applyFont="1" applyFill="1" applyBorder="1" applyAlignment="1">
      <alignment horizontal="center" vertical="center" wrapText="1"/>
    </xf>
    <xf numFmtId="0" fontId="68" fillId="0" borderId="3" xfId="58" applyFont="1" applyFill="1" applyBorder="1" applyAlignment="1" applyProtection="1">
      <alignment horizontal="center" vertical="center" wrapText="1"/>
      <protection locked="0"/>
    </xf>
    <xf numFmtId="57" fontId="68" fillId="0" borderId="3" xfId="58" applyNumberFormat="1" applyFont="1" applyFill="1" applyBorder="1" applyAlignment="1" applyProtection="1">
      <alignment horizontal="center" vertical="center" wrapText="1"/>
      <protection locked="0"/>
    </xf>
    <xf numFmtId="0" fontId="68" fillId="0" borderId="2" xfId="0" applyNumberFormat="1" applyFont="1" applyFill="1" applyBorder="1" applyAlignment="1" applyProtection="1">
      <alignment horizontal="center" vertical="center" wrapText="1"/>
    </xf>
    <xf numFmtId="0" fontId="68" fillId="0" borderId="2" xfId="0" applyFont="1" applyFill="1" applyBorder="1" applyAlignment="1">
      <alignment horizontal="justify" vertical="center"/>
    </xf>
    <xf numFmtId="57" fontId="68" fillId="0" borderId="2" xfId="0" applyNumberFormat="1" applyFont="1" applyFill="1" applyBorder="1" applyAlignment="1">
      <alignment horizontal="justify" vertical="center"/>
    </xf>
    <xf numFmtId="0" fontId="68" fillId="0" borderId="2" xfId="0" applyNumberFormat="1" applyFont="1" applyFill="1" applyBorder="1" applyAlignment="1" applyProtection="1">
      <alignment horizontal="left" vertical="center" wrapText="1"/>
    </xf>
    <xf numFmtId="185" fontId="68" fillId="0" borderId="3" xfId="0" applyNumberFormat="1" applyFont="1" applyFill="1" applyBorder="1" applyAlignment="1" applyProtection="1">
      <alignment horizontal="center" vertical="center" wrapText="1"/>
    </xf>
    <xf numFmtId="0" fontId="68" fillId="0" borderId="3" xfId="0" applyNumberFormat="1" applyFont="1" applyFill="1" applyBorder="1" applyAlignment="1" applyProtection="1">
      <alignment horizontal="left" vertical="center" wrapText="1"/>
    </xf>
    <xf numFmtId="49" fontId="68" fillId="0" borderId="3" xfId="0" applyNumberFormat="1" applyFont="1" applyFill="1" applyBorder="1" applyAlignment="1">
      <alignment horizontal="center" vertical="center" wrapText="1"/>
    </xf>
    <xf numFmtId="185" fontId="68" fillId="0" borderId="3" xfId="0" applyNumberFormat="1" applyFont="1" applyFill="1" applyBorder="1" applyAlignment="1">
      <alignment horizontal="center" vertical="center" wrapText="1"/>
    </xf>
    <xf numFmtId="49" fontId="68" fillId="0" borderId="3" xfId="0" applyNumberFormat="1" applyFont="1" applyFill="1" applyBorder="1" applyAlignment="1">
      <alignment horizontal="center" vertical="center"/>
    </xf>
    <xf numFmtId="0" fontId="72" fillId="0" borderId="3" xfId="0" applyFont="1" applyFill="1" applyBorder="1" applyAlignment="1">
      <alignment horizontal="center" vertical="center" wrapText="1"/>
    </xf>
    <xf numFmtId="0" fontId="68" fillId="0" borderId="3" xfId="67" applyFont="1" applyFill="1" applyBorder="1" applyAlignment="1">
      <alignment horizontal="center" vertical="center" wrapText="1"/>
    </xf>
    <xf numFmtId="0" fontId="59" fillId="0" borderId="8" xfId="0" applyFont="1" applyFill="1" applyBorder="1" applyAlignment="1">
      <alignment horizontal="center" vertical="center" wrapText="1"/>
    </xf>
    <xf numFmtId="0" fontId="73" fillId="5" borderId="3"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73" fillId="0" borderId="3" xfId="0" applyFont="1" applyFill="1" applyBorder="1" applyAlignment="1">
      <alignment horizontal="center" vertical="center" wrapText="1"/>
    </xf>
    <xf numFmtId="0" fontId="36" fillId="0" borderId="3" xfId="67" applyFont="1" applyFill="1" applyBorder="1" applyAlignment="1">
      <alignment horizontal="left" vertical="center" wrapText="1"/>
    </xf>
    <xf numFmtId="0" fontId="36" fillId="0" borderId="3" xfId="59" applyFont="1" applyFill="1" applyBorder="1" applyAlignment="1">
      <alignment horizontal="center" vertical="center" wrapText="1"/>
    </xf>
    <xf numFmtId="183" fontId="68" fillId="0" borderId="3" xfId="0" applyNumberFormat="1" applyFont="1" applyFill="1" applyBorder="1" applyAlignment="1" applyProtection="1">
      <alignment horizontal="center" vertical="center" wrapText="1"/>
    </xf>
    <xf numFmtId="186" fontId="68" fillId="0" borderId="3" xfId="0" applyNumberFormat="1" applyFont="1" applyFill="1" applyBorder="1" applyAlignment="1" applyProtection="1">
      <alignment horizontal="center" vertical="center" wrapText="1"/>
    </xf>
    <xf numFmtId="183" fontId="68" fillId="0" borderId="3" xfId="67" applyNumberFormat="1" applyFont="1" applyFill="1" applyBorder="1" applyAlignment="1">
      <alignment horizontal="center" vertical="center" wrapText="1"/>
    </xf>
    <xf numFmtId="0" fontId="68" fillId="0" borderId="7" xfId="0" applyFont="1" applyFill="1" applyBorder="1" applyAlignment="1">
      <alignment horizontal="center" vertical="center" wrapText="1"/>
    </xf>
    <xf numFmtId="180" fontId="68" fillId="0" borderId="3" xfId="67" applyNumberFormat="1" applyFont="1" applyFill="1" applyBorder="1" applyAlignment="1">
      <alignment horizontal="center" vertical="center" wrapText="1"/>
    </xf>
    <xf numFmtId="178" fontId="68" fillId="0" borderId="3" xfId="67" applyNumberFormat="1" applyFont="1" applyFill="1" applyBorder="1" applyAlignment="1">
      <alignment horizontal="center" vertical="center" wrapText="1"/>
    </xf>
    <xf numFmtId="183" fontId="68" fillId="0" borderId="3" xfId="64" applyNumberFormat="1" applyFont="1" applyFill="1" applyBorder="1" applyAlignment="1">
      <alignment horizontal="center" vertical="center" wrapText="1"/>
    </xf>
    <xf numFmtId="183" fontId="68" fillId="0" borderId="3" xfId="67" applyNumberFormat="1" applyFont="1" applyFill="1" applyBorder="1" applyAlignment="1">
      <alignment horizontal="center" vertical="center"/>
    </xf>
    <xf numFmtId="183" fontId="68" fillId="0" borderId="3" xfId="58" applyNumberFormat="1" applyFont="1" applyFill="1" applyBorder="1" applyAlignment="1" applyProtection="1">
      <alignment horizontal="center" vertical="center" wrapText="1"/>
      <protection locked="0"/>
    </xf>
    <xf numFmtId="176" fontId="68" fillId="0" borderId="3" xfId="58" applyNumberFormat="1" applyFont="1" applyFill="1" applyBorder="1" applyAlignment="1" applyProtection="1">
      <alignment horizontal="center" vertical="center" wrapText="1"/>
      <protection locked="0"/>
    </xf>
    <xf numFmtId="182" fontId="68" fillId="0" borderId="3" xfId="67" applyNumberFormat="1" applyFont="1" applyFill="1" applyBorder="1" applyAlignment="1">
      <alignment horizontal="center" vertical="center" wrapText="1"/>
    </xf>
    <xf numFmtId="0" fontId="68" fillId="0" borderId="2" xfId="0" applyFont="1" applyFill="1" applyBorder="1" applyAlignment="1">
      <alignment horizontal="center" vertical="center"/>
    </xf>
    <xf numFmtId="176" fontId="68" fillId="0" borderId="3" xfId="67" applyNumberFormat="1" applyFont="1" applyFill="1" applyBorder="1" applyAlignment="1">
      <alignment horizontal="center" vertical="center" wrapText="1"/>
    </xf>
    <xf numFmtId="0" fontId="72" fillId="0" borderId="3" xfId="0" applyFont="1" applyFill="1" applyBorder="1" applyAlignment="1">
      <alignment vertical="center" wrapText="1"/>
    </xf>
    <xf numFmtId="0" fontId="11" fillId="0" borderId="3" xfId="67" applyFont="1" applyFill="1" applyBorder="1" applyAlignment="1">
      <alignment horizontal="left" vertical="center" wrapText="1"/>
    </xf>
    <xf numFmtId="0" fontId="74" fillId="0" borderId="3" xfId="67" applyFont="1" applyFill="1" applyBorder="1" applyAlignment="1">
      <alignment horizontal="center" vertical="center" wrapText="1"/>
    </xf>
    <xf numFmtId="0" fontId="59" fillId="0" borderId="3" xfId="0" applyFont="1" applyFill="1" applyBorder="1" applyAlignment="1">
      <alignment vertical="center" wrapText="1"/>
    </xf>
    <xf numFmtId="0" fontId="36" fillId="5" borderId="7"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73" fillId="0" borderId="3" xfId="0" applyFont="1" applyFill="1" applyBorder="1" applyAlignment="1">
      <alignment horizontal="left" vertical="center" wrapText="1"/>
    </xf>
    <xf numFmtId="0" fontId="36" fillId="0" borderId="3" xfId="0" applyFont="1" applyFill="1" applyBorder="1" applyAlignment="1">
      <alignment horizontal="left" vertical="center" wrapText="1"/>
    </xf>
    <xf numFmtId="176" fontId="36" fillId="0" borderId="3" xfId="67" applyNumberFormat="1" applyFont="1" applyFill="1" applyBorder="1" applyAlignment="1">
      <alignment horizontal="center" vertical="center" wrapText="1"/>
    </xf>
    <xf numFmtId="180" fontId="36" fillId="0" borderId="3" xfId="67" applyNumberFormat="1" applyFont="1" applyFill="1" applyBorder="1" applyAlignment="1">
      <alignment horizontal="center" vertical="center" wrapText="1"/>
    </xf>
    <xf numFmtId="0" fontId="36" fillId="0" borderId="3" xfId="0" applyFont="1" applyFill="1" applyBorder="1" applyAlignment="1">
      <alignment vertical="center" wrapText="1"/>
    </xf>
    <xf numFmtId="0" fontId="36" fillId="0" borderId="3" xfId="67" applyFont="1" applyFill="1" applyBorder="1" applyAlignment="1">
      <alignment horizontal="center" vertical="center" wrapText="1"/>
    </xf>
    <xf numFmtId="185" fontId="68" fillId="0" borderId="3" xfId="0" applyNumberFormat="1" applyFont="1" applyFill="1" applyBorder="1" applyAlignment="1">
      <alignment horizontal="left" vertical="center" wrapText="1"/>
    </xf>
    <xf numFmtId="183" fontId="68" fillId="0" borderId="3" xfId="67" applyNumberFormat="1" applyFont="1" applyFill="1" applyBorder="1" applyAlignment="1">
      <alignment horizontal="left" vertical="center" wrapText="1"/>
    </xf>
    <xf numFmtId="0" fontId="68" fillId="0" borderId="0" xfId="67" applyFont="1" applyFill="1" applyBorder="1" applyAlignment="1">
      <alignment horizontal="center" vertical="center" wrapText="1"/>
    </xf>
    <xf numFmtId="0" fontId="36" fillId="5" borderId="3" xfId="52" applyFont="1" applyFill="1" applyBorder="1" applyAlignment="1">
      <alignment horizontal="center" vertical="center" wrapText="1"/>
    </xf>
    <xf numFmtId="0" fontId="36" fillId="5" borderId="3" xfId="52" applyFont="1" applyFill="1" applyBorder="1" applyAlignment="1">
      <alignment horizontal="center" vertical="center"/>
    </xf>
    <xf numFmtId="0" fontId="36" fillId="5"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9" xfId="0" applyFill="1" applyBorder="1" applyAlignment="1">
      <alignment horizontal="left" vertical="center"/>
    </xf>
    <xf numFmtId="0" fontId="36" fillId="5" borderId="3" xfId="52" applyFont="1" applyFill="1" applyBorder="1" applyAlignment="1">
      <alignment horizontal="left" vertical="center" wrapText="1"/>
    </xf>
    <xf numFmtId="0" fontId="73" fillId="5" borderId="3" xfId="52" applyFont="1" applyFill="1" applyBorder="1" applyAlignment="1">
      <alignment horizontal="center" vertical="center"/>
    </xf>
    <xf numFmtId="0" fontId="73" fillId="5" borderId="3" xfId="52" applyFont="1" applyFill="1" applyBorder="1" applyAlignment="1">
      <alignment horizontal="center" vertical="center" wrapText="1"/>
    </xf>
    <xf numFmtId="0" fontId="32" fillId="0" borderId="3" xfId="0" applyFont="1" applyFill="1" applyBorder="1" applyAlignment="1">
      <alignment horizontal="left" vertical="center" wrapText="1"/>
    </xf>
    <xf numFmtId="0" fontId="73" fillId="0" borderId="3" xfId="0" applyFont="1" applyFill="1" applyBorder="1" applyAlignment="1">
      <alignment horizontal="center" vertical="center"/>
    </xf>
    <xf numFmtId="0" fontId="32" fillId="5" borderId="3" xfId="0" applyFont="1" applyFill="1" applyBorder="1" applyAlignment="1">
      <alignment horizontal="left" vertical="center" wrapText="1"/>
    </xf>
    <xf numFmtId="0" fontId="17" fillId="2" borderId="0" xfId="0" applyFont="1" applyFill="1" applyBorder="1" applyAlignment="1">
      <alignment horizontal="center" vertical="center"/>
    </xf>
    <xf numFmtId="0" fontId="17" fillId="0" borderId="0" xfId="0" applyFont="1" applyFill="1" applyBorder="1" applyAlignment="1">
      <alignment horizontal="center" vertical="center"/>
    </xf>
    <xf numFmtId="0" fontId="75" fillId="0" borderId="0" xfId="0" applyFont="1" applyFill="1" applyAlignment="1">
      <alignment horizontal="center" vertical="center"/>
    </xf>
    <xf numFmtId="0" fontId="76" fillId="0" borderId="0" xfId="0" applyFont="1" applyFill="1" applyBorder="1" applyAlignment="1">
      <alignment horizontal="center" vertical="center"/>
    </xf>
    <xf numFmtId="0" fontId="76" fillId="0" borderId="0" xfId="0" applyFont="1" applyFill="1" applyAlignment="1">
      <alignment horizontal="right" vertical="center"/>
    </xf>
    <xf numFmtId="0" fontId="76" fillId="0" borderId="3" xfId="0" applyFont="1" applyFill="1" applyBorder="1" applyAlignment="1">
      <alignment horizontal="center" vertical="center"/>
    </xf>
    <xf numFmtId="0" fontId="2" fillId="0" borderId="3" xfId="0" applyFont="1" applyFill="1" applyBorder="1" applyAlignment="1">
      <alignment horizontal="center" vertical="center"/>
    </xf>
    <xf numFmtId="177" fontId="2" fillId="0" borderId="3"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76" fillId="2" borderId="3" xfId="0" applyFont="1" applyFill="1" applyBorder="1" applyAlignment="1">
      <alignment horizontal="center" vertical="center"/>
    </xf>
    <xf numFmtId="177" fontId="2" fillId="2" borderId="3" xfId="0" applyNumberFormat="1" applyFont="1" applyFill="1" applyBorder="1" applyAlignment="1">
      <alignment horizontal="center" vertical="center"/>
    </xf>
    <xf numFmtId="0" fontId="43" fillId="0" borderId="3" xfId="13" applyFont="1" applyFill="1" applyBorder="1" applyAlignment="1" quotePrefix="1">
      <alignment horizontal="center" vertical="center" wrapText="1"/>
    </xf>
    <xf numFmtId="49" fontId="43" fillId="0" borderId="3" xfId="13" applyNumberFormat="1" applyFont="1" applyFill="1" applyBorder="1" applyAlignment="1" quotePrefix="1">
      <alignment horizontal="center" vertical="center" wrapText="1"/>
    </xf>
    <xf numFmtId="0" fontId="29" fillId="0" borderId="3" xfId="0" applyFont="1" applyFill="1" applyBorder="1" applyAlignment="1" quotePrefix="1">
      <alignment horizontal="center" vertical="center" wrapText="1"/>
    </xf>
    <xf numFmtId="183" fontId="62" fillId="0" borderId="3" xfId="67" applyNumberFormat="1" applyFont="1" applyFill="1" applyBorder="1" applyAlignment="1" quotePrefix="1">
      <alignment horizontal="center" vertical="center" wrapText="1"/>
    </xf>
    <xf numFmtId="0" fontId="68" fillId="0" borderId="3" xfId="0" applyFont="1" applyFill="1" applyBorder="1" applyAlignment="1" quotePrefix="1">
      <alignment vertical="center" wrapText="1"/>
    </xf>
    <xf numFmtId="0" fontId="73" fillId="5" borderId="3" xfId="0" applyFont="1" applyFill="1" applyBorder="1" applyAlignment="1" quotePrefix="1">
      <alignment horizontal="center" vertical="center" wrapText="1"/>
    </xf>
    <xf numFmtId="0" fontId="73" fillId="0" borderId="3" xfId="0" applyFont="1" applyFill="1" applyBorder="1" applyAlignment="1" quotePrefix="1">
      <alignment horizontal="center" vertical="center" wrapText="1"/>
    </xf>
    <xf numFmtId="0" fontId="32" fillId="5" borderId="3" xfId="0" applyFont="1" applyFill="1" applyBorder="1" applyAlignment="1" quotePrefix="1">
      <alignment horizontal="center" vertical="center" wrapText="1"/>
    </xf>
    <xf numFmtId="0" fontId="32" fillId="0" borderId="3" xfId="0" applyFont="1" applyFill="1" applyBorder="1" applyAlignment="1" quotePrefix="1">
      <alignment horizontal="center" vertical="center" wrapText="1"/>
    </xf>
    <xf numFmtId="0" fontId="3" fillId="0" borderId="3" xfId="0" applyFont="1" applyFill="1" applyBorder="1" applyAlignment="1" quotePrefix="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自治区下达塔城2007年财政扶贫资金项目下达计划表－1048万元 2"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常规 10" xfId="52"/>
    <cellStyle name="40% - 强调文字颜色 6" xfId="53" builtinId="51"/>
    <cellStyle name="60% - 强调文字颜色 6" xfId="54" builtinId="52"/>
    <cellStyle name="常规 11" xfId="55"/>
    <cellStyle name="常规 2 7" xfId="56"/>
    <cellStyle name="常规 14" xfId="57"/>
    <cellStyle name="常规 19" xfId="58"/>
    <cellStyle name="常规 2" xfId="59"/>
    <cellStyle name="常规 2 3 6" xfId="60"/>
    <cellStyle name="常规 2 6" xfId="61"/>
    <cellStyle name="常规 2 6 6" xfId="62"/>
    <cellStyle name="常规 2 8" xfId="63"/>
    <cellStyle name="常规 3" xfId="64"/>
    <cellStyle name="常规 4" xfId="65"/>
    <cellStyle name="常规 5" xfId="66"/>
    <cellStyle name="常规_自治区下达塔城2007年财政扶贫资金项目下达计划表－1048万元" xfId="67"/>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G16" sqref="G16"/>
    </sheetView>
  </sheetViews>
  <sheetFormatPr defaultColWidth="9" defaultRowHeight="36" customHeight="1" outlineLevelCol="5"/>
  <cols>
    <col min="1" max="1" width="7.375" style="405" customWidth="1"/>
    <col min="2" max="6" width="22.75" style="405" customWidth="1"/>
    <col min="7" max="256" width="14.625" style="405" customWidth="1"/>
    <col min="257" max="16384" width="9" style="405"/>
  </cols>
  <sheetData>
    <row r="1" customHeight="1" spans="1:6">
      <c r="A1" s="406" t="s">
        <v>0</v>
      </c>
      <c r="B1" s="406"/>
      <c r="C1" s="406"/>
      <c r="D1" s="406"/>
      <c r="E1" s="406"/>
      <c r="F1" s="406"/>
    </row>
    <row r="2" ht="18" customHeight="1" spans="1:6">
      <c r="A2" s="407"/>
      <c r="B2" s="407"/>
      <c r="C2" s="407"/>
      <c r="D2" s="407"/>
      <c r="E2" s="408" t="s">
        <v>1</v>
      </c>
      <c r="F2" s="408"/>
    </row>
    <row r="3" customHeight="1" spans="1:6">
      <c r="A3" s="409" t="s">
        <v>2</v>
      </c>
      <c r="B3" s="409" t="s">
        <v>3</v>
      </c>
      <c r="C3" s="409" t="s">
        <v>4</v>
      </c>
      <c r="D3" s="409" t="s">
        <v>5</v>
      </c>
      <c r="E3" s="409" t="s">
        <v>6</v>
      </c>
      <c r="F3" s="409" t="s">
        <v>7</v>
      </c>
    </row>
    <row r="4" ht="27.95" customHeight="1" spans="1:6">
      <c r="A4" s="48" t="s">
        <v>8</v>
      </c>
      <c r="B4" s="48"/>
      <c r="C4" s="410">
        <f>SUM(C5:C13)</f>
        <v>617</v>
      </c>
      <c r="D4" s="411">
        <f>SUM(D5:D13)</f>
        <v>465881.2431</v>
      </c>
      <c r="E4" s="410">
        <f>SUM(E5:E13)</f>
        <v>68080</v>
      </c>
      <c r="F4" s="48"/>
    </row>
    <row r="5" customHeight="1" spans="1:6">
      <c r="A5" s="412">
        <v>1</v>
      </c>
      <c r="B5" s="413" t="s">
        <v>9</v>
      </c>
      <c r="C5" s="412">
        <v>42</v>
      </c>
      <c r="D5" s="414">
        <v>32921.0631</v>
      </c>
      <c r="E5" s="412">
        <v>1559</v>
      </c>
      <c r="F5" s="45"/>
    </row>
    <row r="6" customHeight="1" spans="1:6">
      <c r="A6" s="412">
        <v>2</v>
      </c>
      <c r="B6" s="413" t="s">
        <v>10</v>
      </c>
      <c r="C6" s="412">
        <v>42</v>
      </c>
      <c r="D6" s="414">
        <v>20650.12</v>
      </c>
      <c r="E6" s="412">
        <v>5160</v>
      </c>
      <c r="F6" s="45"/>
    </row>
    <row r="7" s="404" customFormat="1" customHeight="1" spans="1:6">
      <c r="A7" s="412">
        <v>3</v>
      </c>
      <c r="B7" s="413" t="s">
        <v>11</v>
      </c>
      <c r="C7" s="412">
        <v>27</v>
      </c>
      <c r="D7" s="414">
        <v>27949.6</v>
      </c>
      <c r="E7" s="412">
        <v>4610</v>
      </c>
      <c r="F7" s="45"/>
    </row>
    <row r="8" customHeight="1" spans="1:6">
      <c r="A8" s="412">
        <v>4</v>
      </c>
      <c r="B8" s="413" t="s">
        <v>12</v>
      </c>
      <c r="C8" s="412">
        <v>229</v>
      </c>
      <c r="D8" s="414">
        <v>61373.29</v>
      </c>
      <c r="E8" s="412">
        <v>23005</v>
      </c>
      <c r="F8" s="117"/>
    </row>
    <row r="9" customHeight="1" spans="1:6">
      <c r="A9" s="412">
        <v>5</v>
      </c>
      <c r="B9" s="413" t="s">
        <v>13</v>
      </c>
      <c r="C9" s="412">
        <v>29</v>
      </c>
      <c r="D9" s="414">
        <v>10731.28</v>
      </c>
      <c r="E9" s="412">
        <v>3614</v>
      </c>
      <c r="F9" s="48"/>
    </row>
    <row r="10" customHeight="1" spans="1:6">
      <c r="A10" s="412">
        <v>6</v>
      </c>
      <c r="B10" s="413" t="s">
        <v>14</v>
      </c>
      <c r="C10" s="412">
        <v>57</v>
      </c>
      <c r="D10" s="414">
        <v>41826.11</v>
      </c>
      <c r="E10" s="412">
        <v>3595</v>
      </c>
      <c r="F10" s="48"/>
    </row>
    <row r="11" customHeight="1" spans="1:6">
      <c r="A11" s="412">
        <v>7</v>
      </c>
      <c r="B11" s="413" t="s">
        <v>15</v>
      </c>
      <c r="C11" s="412">
        <v>110</v>
      </c>
      <c r="D11" s="414">
        <v>17648.84</v>
      </c>
      <c r="E11" s="412">
        <v>5612</v>
      </c>
      <c r="F11" s="48"/>
    </row>
    <row r="12" customHeight="1" spans="1:6">
      <c r="A12" s="412">
        <v>8</v>
      </c>
      <c r="B12" s="413" t="s">
        <v>16</v>
      </c>
      <c r="C12" s="412">
        <v>48</v>
      </c>
      <c r="D12" s="414">
        <v>30645.94</v>
      </c>
      <c r="E12" s="412">
        <v>4819</v>
      </c>
      <c r="F12" s="48"/>
    </row>
    <row r="13" customHeight="1" spans="1:6">
      <c r="A13" s="412">
        <v>9</v>
      </c>
      <c r="B13" s="413" t="s">
        <v>17</v>
      </c>
      <c r="C13" s="412">
        <v>33</v>
      </c>
      <c r="D13" s="414">
        <v>222135</v>
      </c>
      <c r="E13" s="412">
        <v>16106</v>
      </c>
      <c r="F13" s="48"/>
    </row>
  </sheetData>
  <mergeCells count="3">
    <mergeCell ref="A1:F1"/>
    <mergeCell ref="E2:F2"/>
    <mergeCell ref="A4:B4"/>
  </mergeCells>
  <pageMargins left="0.751388888888889" right="0.751388888888889"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72"/>
  <sheetViews>
    <sheetView showZeros="0" tabSelected="1" zoomScale="85" zoomScaleNormal="85" workbookViewId="0">
      <selection activeCell="A1" sqref="A1:R1"/>
    </sheetView>
  </sheetViews>
  <sheetFormatPr defaultColWidth="9" defaultRowHeight="15"/>
  <cols>
    <col min="1" max="1" width="6.375" style="126" customWidth="1"/>
    <col min="2" max="2" width="14.875" style="126" customWidth="1"/>
    <col min="3" max="3" width="22.5" style="126" customWidth="1"/>
    <col min="4" max="4" width="9.5" style="126" customWidth="1"/>
    <col min="5" max="5" width="9.625" style="126" customWidth="1"/>
    <col min="6" max="7" width="11.375" style="126" customWidth="1"/>
    <col min="8" max="8" width="16.125" style="126" customWidth="1"/>
    <col min="9" max="9" width="63.375" style="127" customWidth="1"/>
    <col min="10" max="10" width="13.875" style="128" customWidth="1"/>
    <col min="11" max="11" width="13.75" style="128" customWidth="1"/>
    <col min="12" max="12" width="10.625" style="128" customWidth="1"/>
    <col min="13" max="14" width="7.5" style="128" customWidth="1"/>
    <col min="15" max="15" width="12.375" style="128"/>
    <col min="16" max="16" width="14" style="126"/>
    <col min="17" max="17" width="35.75" style="129" customWidth="1"/>
    <col min="18" max="18" width="13" style="126" customWidth="1"/>
    <col min="19" max="16384" width="9" style="126"/>
  </cols>
  <sheetData>
    <row r="1" ht="33.95" customHeight="1" spans="1:18">
      <c r="A1" s="130" t="s">
        <v>18</v>
      </c>
      <c r="B1" s="130"/>
      <c r="C1" s="130"/>
      <c r="D1" s="130"/>
      <c r="E1" s="130"/>
      <c r="F1" s="130"/>
      <c r="G1" s="130"/>
      <c r="H1" s="130"/>
      <c r="I1" s="130"/>
      <c r="J1" s="174"/>
      <c r="K1" s="174"/>
      <c r="L1" s="174"/>
      <c r="M1" s="174"/>
      <c r="N1" s="174"/>
      <c r="O1" s="174"/>
      <c r="P1" s="130"/>
      <c r="R1" s="130"/>
    </row>
    <row r="2" ht="33.95" customHeight="1" spans="1:18">
      <c r="A2" s="131"/>
      <c r="B2" s="131"/>
      <c r="C2" s="131"/>
      <c r="D2" s="131"/>
      <c r="E2" s="131"/>
      <c r="F2" s="131"/>
      <c r="G2" s="131"/>
      <c r="H2" s="131"/>
      <c r="I2" s="175"/>
      <c r="J2" s="176"/>
      <c r="K2" s="176"/>
      <c r="L2" s="176"/>
      <c r="M2" s="176"/>
      <c r="N2" s="176"/>
      <c r="O2" s="176"/>
      <c r="P2" s="131"/>
      <c r="Q2" s="243" t="s">
        <v>19</v>
      </c>
      <c r="R2" s="244"/>
    </row>
    <row r="3" ht="30" customHeight="1" spans="1:18">
      <c r="A3" s="132" t="s">
        <v>2</v>
      </c>
      <c r="B3" s="132" t="s">
        <v>20</v>
      </c>
      <c r="C3" s="132" t="s">
        <v>21</v>
      </c>
      <c r="D3" s="132" t="s">
        <v>22</v>
      </c>
      <c r="E3" s="132" t="s">
        <v>23</v>
      </c>
      <c r="F3" s="132" t="s">
        <v>24</v>
      </c>
      <c r="G3" s="132" t="s">
        <v>25</v>
      </c>
      <c r="H3" s="132" t="s">
        <v>26</v>
      </c>
      <c r="I3" s="132" t="s">
        <v>27</v>
      </c>
      <c r="J3" s="177" t="s">
        <v>28</v>
      </c>
      <c r="K3" s="178"/>
      <c r="L3" s="178"/>
      <c r="M3" s="178"/>
      <c r="N3" s="178"/>
      <c r="O3" s="179"/>
      <c r="P3" s="132" t="s">
        <v>6</v>
      </c>
      <c r="Q3" s="245" t="s">
        <v>29</v>
      </c>
      <c r="R3" s="132" t="s">
        <v>30</v>
      </c>
    </row>
    <row r="4" ht="65.1" customHeight="1" spans="1:18">
      <c r="A4" s="133"/>
      <c r="B4" s="133"/>
      <c r="C4" s="133"/>
      <c r="D4" s="133"/>
      <c r="E4" s="133"/>
      <c r="F4" s="133"/>
      <c r="G4" s="133"/>
      <c r="H4" s="133"/>
      <c r="I4" s="133"/>
      <c r="J4" s="180" t="s">
        <v>8</v>
      </c>
      <c r="K4" s="180" t="s">
        <v>31</v>
      </c>
      <c r="L4" s="180" t="s">
        <v>32</v>
      </c>
      <c r="M4" s="180" t="s">
        <v>33</v>
      </c>
      <c r="N4" s="180" t="s">
        <v>34</v>
      </c>
      <c r="O4" s="180" t="s">
        <v>35</v>
      </c>
      <c r="P4" s="133"/>
      <c r="Q4" s="246"/>
      <c r="R4" s="133"/>
    </row>
    <row r="5" s="124" customFormat="1" ht="30" hidden="1" customHeight="1" spans="1:18">
      <c r="A5" s="134"/>
      <c r="B5" s="134"/>
      <c r="C5" s="134"/>
      <c r="D5" s="135"/>
      <c r="E5" s="135"/>
      <c r="F5" s="135"/>
      <c r="G5" s="135"/>
      <c r="H5" s="135"/>
      <c r="I5" s="181"/>
      <c r="J5" s="182" t="e">
        <f>J6+J49+J92+J120+J350+J380+J438+#REF!+#REF!</f>
        <v>#REF!</v>
      </c>
      <c r="K5" s="183" t="e">
        <f>K6+K49+K92+K120+K350+K380+K438+#REF!+#REF!</f>
        <v>#REF!</v>
      </c>
      <c r="L5" s="184" t="e">
        <f>L6+L49+L92+L120+L350+L380+L438+#REF!+#REF!</f>
        <v>#REF!</v>
      </c>
      <c r="M5" s="185" t="e">
        <f>M6+M49+M92+M120+M350+M380+M431+#REF!+#REF!</f>
        <v>#REF!</v>
      </c>
      <c r="N5" s="185" t="e">
        <f>N6+N49+N92+N120+N350+N380+N431+#REF!+#REF!</f>
        <v>#REF!</v>
      </c>
      <c r="O5" s="183" t="e">
        <f>O6+O49+O92+O120+O350+O380+O438+#REF!+#REF!</f>
        <v>#REF!</v>
      </c>
      <c r="P5" s="186" t="e">
        <f>P6+P49+P92+P120+P350+P380+P438+#REF!+#REF!</f>
        <v>#REF!</v>
      </c>
      <c r="Q5" s="247"/>
      <c r="R5" s="135"/>
    </row>
    <row r="6" s="124" customFormat="1" ht="59.1" hidden="1" customHeight="1" spans="1:18">
      <c r="A6" s="136" t="s">
        <v>36</v>
      </c>
      <c r="B6" s="137"/>
      <c r="C6" s="137"/>
      <c r="D6" s="137"/>
      <c r="E6" s="137"/>
      <c r="F6" s="137"/>
      <c r="G6" s="137"/>
      <c r="H6" s="137"/>
      <c r="I6" s="187"/>
      <c r="J6" s="183">
        <f>SUM(J7:J48)</f>
        <v>32921.0631</v>
      </c>
      <c r="K6" s="183">
        <f t="shared" ref="K6:P6" si="0">SUM(K7:K48)</f>
        <v>32921.0631</v>
      </c>
      <c r="L6" s="183">
        <f t="shared" si="0"/>
        <v>0</v>
      </c>
      <c r="M6" s="183">
        <f t="shared" si="0"/>
        <v>0</v>
      </c>
      <c r="N6" s="183">
        <f t="shared" si="0"/>
        <v>0</v>
      </c>
      <c r="O6" s="183">
        <f t="shared" si="0"/>
        <v>0</v>
      </c>
      <c r="P6" s="135">
        <f t="shared" si="0"/>
        <v>1559</v>
      </c>
      <c r="Q6" s="247"/>
      <c r="R6" s="135"/>
    </row>
    <row r="7" ht="66.95" hidden="1" customHeight="1" spans="1:18">
      <c r="A7" s="138">
        <v>1</v>
      </c>
      <c r="B7" s="415" t="s">
        <v>37</v>
      </c>
      <c r="C7" s="140" t="s">
        <v>38</v>
      </c>
      <c r="D7" s="140" t="s">
        <v>39</v>
      </c>
      <c r="E7" s="140" t="s">
        <v>40</v>
      </c>
      <c r="F7" s="141">
        <v>2021.3</v>
      </c>
      <c r="G7" s="142">
        <v>2021.12</v>
      </c>
      <c r="H7" s="140" t="s">
        <v>41</v>
      </c>
      <c r="I7" s="146" t="s">
        <v>42</v>
      </c>
      <c r="J7" s="188">
        <v>705.6</v>
      </c>
      <c r="K7" s="188">
        <v>705.6</v>
      </c>
      <c r="L7" s="189"/>
      <c r="M7" s="190"/>
      <c r="N7" s="191"/>
      <c r="O7" s="190"/>
      <c r="P7" s="188">
        <v>11</v>
      </c>
      <c r="Q7" s="248" t="s">
        <v>43</v>
      </c>
      <c r="R7" s="146" t="s">
        <v>44</v>
      </c>
    </row>
    <row r="8" ht="66.95" hidden="1" customHeight="1" spans="1:18">
      <c r="A8" s="138">
        <v>2</v>
      </c>
      <c r="B8" s="415" t="s">
        <v>45</v>
      </c>
      <c r="C8" s="140" t="s">
        <v>46</v>
      </c>
      <c r="D8" s="140" t="s">
        <v>39</v>
      </c>
      <c r="E8" s="140" t="s">
        <v>47</v>
      </c>
      <c r="F8" s="141">
        <v>2021.3</v>
      </c>
      <c r="G8" s="142">
        <v>2021.12</v>
      </c>
      <c r="H8" s="140" t="s">
        <v>48</v>
      </c>
      <c r="I8" s="146" t="s">
        <v>49</v>
      </c>
      <c r="J8" s="188">
        <v>362.4046</v>
      </c>
      <c r="K8" s="188">
        <v>362.4046</v>
      </c>
      <c r="L8" s="189"/>
      <c r="M8" s="190"/>
      <c r="N8" s="190"/>
      <c r="O8" s="190"/>
      <c r="P8" s="188">
        <v>8</v>
      </c>
      <c r="Q8" s="248" t="s">
        <v>50</v>
      </c>
      <c r="R8" s="146" t="s">
        <v>51</v>
      </c>
    </row>
    <row r="9" ht="66.95" hidden="1" customHeight="1" spans="1:18">
      <c r="A9" s="138">
        <v>3</v>
      </c>
      <c r="B9" s="415" t="s">
        <v>52</v>
      </c>
      <c r="C9" s="140" t="s">
        <v>53</v>
      </c>
      <c r="D9" s="140" t="s">
        <v>39</v>
      </c>
      <c r="E9" s="140" t="s">
        <v>40</v>
      </c>
      <c r="F9" s="141">
        <v>2021.3</v>
      </c>
      <c r="G9" s="142">
        <v>2021.12</v>
      </c>
      <c r="H9" s="140" t="s">
        <v>54</v>
      </c>
      <c r="I9" s="147" t="s">
        <v>55</v>
      </c>
      <c r="J9" s="188">
        <v>189</v>
      </c>
      <c r="K9" s="188">
        <v>189</v>
      </c>
      <c r="L9" s="189"/>
      <c r="M9" s="190"/>
      <c r="N9" s="190"/>
      <c r="O9" s="190"/>
      <c r="P9" s="188">
        <v>7</v>
      </c>
      <c r="Q9" s="248" t="s">
        <v>43</v>
      </c>
      <c r="R9" s="146" t="s">
        <v>44</v>
      </c>
    </row>
    <row r="10" ht="66.95" hidden="1" customHeight="1" spans="1:18">
      <c r="A10" s="138">
        <v>4</v>
      </c>
      <c r="B10" s="415" t="s">
        <v>56</v>
      </c>
      <c r="C10" s="140" t="s">
        <v>53</v>
      </c>
      <c r="D10" s="140" t="s">
        <v>39</v>
      </c>
      <c r="E10" s="140" t="s">
        <v>40</v>
      </c>
      <c r="F10" s="141">
        <v>2021.3</v>
      </c>
      <c r="G10" s="142">
        <v>2021.12</v>
      </c>
      <c r="H10" s="140" t="s">
        <v>57</v>
      </c>
      <c r="I10" s="147" t="s">
        <v>58</v>
      </c>
      <c r="J10" s="188">
        <v>190.05</v>
      </c>
      <c r="K10" s="188">
        <v>190.05</v>
      </c>
      <c r="L10" s="189"/>
      <c r="M10" s="190"/>
      <c r="N10" s="190"/>
      <c r="O10" s="190"/>
      <c r="P10" s="188">
        <v>5</v>
      </c>
      <c r="Q10" s="248" t="s">
        <v>43</v>
      </c>
      <c r="R10" s="146" t="s">
        <v>44</v>
      </c>
    </row>
    <row r="11" ht="66.95" hidden="1" customHeight="1" spans="1:18">
      <c r="A11" s="138">
        <v>5</v>
      </c>
      <c r="B11" s="415" t="s">
        <v>59</v>
      </c>
      <c r="C11" s="140" t="s">
        <v>53</v>
      </c>
      <c r="D11" s="140" t="s">
        <v>39</v>
      </c>
      <c r="E11" s="140" t="s">
        <v>40</v>
      </c>
      <c r="F11" s="141">
        <v>2021.3</v>
      </c>
      <c r="G11" s="142">
        <v>2021.12</v>
      </c>
      <c r="H11" s="140" t="s">
        <v>60</v>
      </c>
      <c r="I11" s="147" t="s">
        <v>61</v>
      </c>
      <c r="J11" s="188">
        <v>700.8</v>
      </c>
      <c r="K11" s="188">
        <v>700.8</v>
      </c>
      <c r="L11" s="189"/>
      <c r="M11" s="190"/>
      <c r="N11" s="190"/>
      <c r="O11" s="190"/>
      <c r="P11" s="188">
        <v>15</v>
      </c>
      <c r="Q11" s="248" t="s">
        <v>43</v>
      </c>
      <c r="R11" s="146" t="s">
        <v>44</v>
      </c>
    </row>
    <row r="12" ht="66.95" hidden="1" customHeight="1" spans="1:18">
      <c r="A12" s="138">
        <v>6</v>
      </c>
      <c r="B12" s="415" t="s">
        <v>62</v>
      </c>
      <c r="C12" s="140" t="s">
        <v>63</v>
      </c>
      <c r="D12" s="140" t="s">
        <v>39</v>
      </c>
      <c r="E12" s="140" t="s">
        <v>47</v>
      </c>
      <c r="F12" s="141">
        <v>2021.3</v>
      </c>
      <c r="G12" s="142">
        <v>2021.12</v>
      </c>
      <c r="H12" s="140" t="s">
        <v>64</v>
      </c>
      <c r="I12" s="146" t="s">
        <v>65</v>
      </c>
      <c r="J12" s="188">
        <v>354.9959</v>
      </c>
      <c r="K12" s="188">
        <v>354.9959</v>
      </c>
      <c r="L12" s="189"/>
      <c r="M12" s="190"/>
      <c r="N12" s="190"/>
      <c r="O12" s="190"/>
      <c r="P12" s="188">
        <v>4</v>
      </c>
      <c r="Q12" s="248" t="s">
        <v>50</v>
      </c>
      <c r="R12" s="146" t="s">
        <v>51</v>
      </c>
    </row>
    <row r="13" ht="66.95" hidden="1" customHeight="1" spans="1:18">
      <c r="A13" s="138">
        <v>7</v>
      </c>
      <c r="B13" s="415" t="s">
        <v>66</v>
      </c>
      <c r="C13" s="143" t="s">
        <v>67</v>
      </c>
      <c r="D13" s="143" t="s">
        <v>68</v>
      </c>
      <c r="E13" s="143" t="s">
        <v>69</v>
      </c>
      <c r="F13" s="141">
        <v>2021.3</v>
      </c>
      <c r="G13" s="142">
        <v>2021.12</v>
      </c>
      <c r="H13" s="143" t="s">
        <v>70</v>
      </c>
      <c r="I13" s="143" t="s">
        <v>71</v>
      </c>
      <c r="J13" s="192">
        <v>274.05</v>
      </c>
      <c r="K13" s="192">
        <v>274.05</v>
      </c>
      <c r="L13" s="189"/>
      <c r="M13" s="190"/>
      <c r="N13" s="190"/>
      <c r="O13" s="190"/>
      <c r="P13" s="188">
        <v>57</v>
      </c>
      <c r="Q13" s="248" t="s">
        <v>72</v>
      </c>
      <c r="R13" s="146" t="s">
        <v>73</v>
      </c>
    </row>
    <row r="14" ht="66.95" hidden="1" customHeight="1" spans="1:18">
      <c r="A14" s="138">
        <v>8</v>
      </c>
      <c r="B14" s="415" t="s">
        <v>74</v>
      </c>
      <c r="C14" s="144" t="s">
        <v>75</v>
      </c>
      <c r="D14" s="140" t="s">
        <v>39</v>
      </c>
      <c r="E14" s="145" t="s">
        <v>76</v>
      </c>
      <c r="F14" s="141">
        <v>2021.1</v>
      </c>
      <c r="G14" s="142">
        <v>2021.12</v>
      </c>
      <c r="H14" s="140" t="s">
        <v>77</v>
      </c>
      <c r="I14" s="146" t="s">
        <v>78</v>
      </c>
      <c r="J14" s="188">
        <v>68</v>
      </c>
      <c r="K14" s="188">
        <v>68</v>
      </c>
      <c r="L14" s="189"/>
      <c r="M14" s="190"/>
      <c r="N14" s="190"/>
      <c r="O14" s="190"/>
      <c r="P14" s="188">
        <v>31</v>
      </c>
      <c r="Q14" s="248" t="s">
        <v>79</v>
      </c>
      <c r="R14" s="146" t="s">
        <v>80</v>
      </c>
    </row>
    <row r="15" ht="66.95" hidden="1" customHeight="1" spans="1:18">
      <c r="A15" s="138">
        <v>9</v>
      </c>
      <c r="B15" s="415" t="s">
        <v>81</v>
      </c>
      <c r="C15" s="146" t="s">
        <v>82</v>
      </c>
      <c r="D15" s="140" t="s">
        <v>68</v>
      </c>
      <c r="E15" s="143" t="s">
        <v>69</v>
      </c>
      <c r="F15" s="141">
        <v>2021.3</v>
      </c>
      <c r="G15" s="142">
        <v>2021.12</v>
      </c>
      <c r="H15" s="146" t="s">
        <v>83</v>
      </c>
      <c r="I15" s="146" t="s">
        <v>84</v>
      </c>
      <c r="J15" s="193">
        <v>334</v>
      </c>
      <c r="K15" s="193">
        <v>334</v>
      </c>
      <c r="L15" s="189"/>
      <c r="M15" s="190"/>
      <c r="N15" s="190"/>
      <c r="O15" s="190"/>
      <c r="P15" s="188">
        <v>19</v>
      </c>
      <c r="Q15" s="248" t="s">
        <v>72</v>
      </c>
      <c r="R15" s="146" t="s">
        <v>73</v>
      </c>
    </row>
    <row r="16" ht="66.95" hidden="1" customHeight="1" spans="1:18">
      <c r="A16" s="138">
        <v>10</v>
      </c>
      <c r="B16" s="415" t="s">
        <v>85</v>
      </c>
      <c r="C16" s="145" t="s">
        <v>86</v>
      </c>
      <c r="D16" s="145" t="s">
        <v>39</v>
      </c>
      <c r="E16" s="140" t="s">
        <v>47</v>
      </c>
      <c r="F16" s="141">
        <v>2021.3</v>
      </c>
      <c r="G16" s="142">
        <v>2021.12</v>
      </c>
      <c r="H16" s="147" t="s">
        <v>77</v>
      </c>
      <c r="I16" s="146" t="s">
        <v>87</v>
      </c>
      <c r="J16" s="194">
        <v>132.9206</v>
      </c>
      <c r="K16" s="194">
        <v>132.9206</v>
      </c>
      <c r="L16" s="195"/>
      <c r="M16" s="196"/>
      <c r="N16" s="196"/>
      <c r="O16" s="196"/>
      <c r="P16" s="197">
        <v>7</v>
      </c>
      <c r="Q16" s="248" t="s">
        <v>50</v>
      </c>
      <c r="R16" s="146" t="s">
        <v>88</v>
      </c>
    </row>
    <row r="17" ht="66.95" hidden="1" customHeight="1" spans="1:18">
      <c r="A17" s="138">
        <v>11</v>
      </c>
      <c r="B17" s="415" t="s">
        <v>89</v>
      </c>
      <c r="C17" s="145" t="s">
        <v>90</v>
      </c>
      <c r="D17" s="145" t="s">
        <v>39</v>
      </c>
      <c r="E17" s="145" t="s">
        <v>40</v>
      </c>
      <c r="F17" s="141">
        <v>2021.3</v>
      </c>
      <c r="G17" s="142">
        <v>2021.12</v>
      </c>
      <c r="H17" s="146" t="s">
        <v>91</v>
      </c>
      <c r="I17" s="147" t="s">
        <v>92</v>
      </c>
      <c r="J17" s="141">
        <v>202.1</v>
      </c>
      <c r="K17" s="141">
        <v>202.1</v>
      </c>
      <c r="L17" s="198"/>
      <c r="M17" s="196"/>
      <c r="N17" s="196"/>
      <c r="O17" s="196"/>
      <c r="P17" s="141">
        <v>5</v>
      </c>
      <c r="Q17" s="248" t="s">
        <v>43</v>
      </c>
      <c r="R17" s="146" t="s">
        <v>44</v>
      </c>
    </row>
    <row r="18" ht="66.95" hidden="1" customHeight="1" spans="1:18">
      <c r="A18" s="138">
        <v>12</v>
      </c>
      <c r="B18" s="415" t="s">
        <v>93</v>
      </c>
      <c r="C18" s="148" t="s">
        <v>94</v>
      </c>
      <c r="D18" s="145" t="s">
        <v>39</v>
      </c>
      <c r="E18" s="145" t="s">
        <v>76</v>
      </c>
      <c r="F18" s="141">
        <v>2021.1</v>
      </c>
      <c r="G18" s="142">
        <v>2021.12</v>
      </c>
      <c r="H18" s="146" t="s">
        <v>95</v>
      </c>
      <c r="I18" s="146" t="s">
        <v>96</v>
      </c>
      <c r="J18" s="141">
        <v>65</v>
      </c>
      <c r="K18" s="141">
        <v>65</v>
      </c>
      <c r="L18" s="198"/>
      <c r="M18" s="196"/>
      <c r="N18" s="196"/>
      <c r="O18" s="196"/>
      <c r="P18" s="141">
        <v>34</v>
      </c>
      <c r="Q18" s="248" t="s">
        <v>79</v>
      </c>
      <c r="R18" s="140" t="s">
        <v>97</v>
      </c>
    </row>
    <row r="19" ht="66.95" hidden="1" customHeight="1" spans="1:18">
      <c r="A19" s="138">
        <v>13</v>
      </c>
      <c r="B19" s="415" t="s">
        <v>98</v>
      </c>
      <c r="C19" s="149" t="s">
        <v>99</v>
      </c>
      <c r="D19" s="146" t="s">
        <v>39</v>
      </c>
      <c r="E19" s="146" t="s">
        <v>100</v>
      </c>
      <c r="F19" s="141">
        <v>2021.1</v>
      </c>
      <c r="G19" s="142">
        <v>2021.12</v>
      </c>
      <c r="H19" s="149" t="s">
        <v>101</v>
      </c>
      <c r="I19" s="149" t="s">
        <v>102</v>
      </c>
      <c r="J19" s="198">
        <v>13</v>
      </c>
      <c r="K19" s="198">
        <v>13</v>
      </c>
      <c r="L19" s="198"/>
      <c r="M19" s="198"/>
      <c r="N19" s="198"/>
      <c r="O19" s="199"/>
      <c r="P19" s="198">
        <v>745</v>
      </c>
      <c r="Q19" s="146" t="s">
        <v>103</v>
      </c>
      <c r="R19" s="146" t="s">
        <v>104</v>
      </c>
    </row>
    <row r="20" ht="66.95" hidden="1" customHeight="1" spans="1:18">
      <c r="A20" s="138">
        <v>14</v>
      </c>
      <c r="B20" s="415" t="s">
        <v>105</v>
      </c>
      <c r="C20" s="150" t="s">
        <v>106</v>
      </c>
      <c r="D20" s="151" t="s">
        <v>39</v>
      </c>
      <c r="E20" s="145" t="s">
        <v>107</v>
      </c>
      <c r="F20" s="141">
        <v>2021.3</v>
      </c>
      <c r="G20" s="142">
        <v>2021.12</v>
      </c>
      <c r="H20" s="152" t="s">
        <v>108</v>
      </c>
      <c r="I20" s="200" t="s">
        <v>109</v>
      </c>
      <c r="J20" s="201">
        <v>287.2</v>
      </c>
      <c r="K20" s="202">
        <v>287.2</v>
      </c>
      <c r="L20" s="203">
        <v>0</v>
      </c>
      <c r="M20" s="203">
        <v>0</v>
      </c>
      <c r="N20" s="203">
        <v>0</v>
      </c>
      <c r="O20" s="157"/>
      <c r="P20" s="204">
        <v>12</v>
      </c>
      <c r="Q20" s="248" t="s">
        <v>43</v>
      </c>
      <c r="R20" s="146" t="s">
        <v>44</v>
      </c>
    </row>
    <row r="21" ht="66.95" hidden="1" customHeight="1" spans="1:18">
      <c r="A21" s="138">
        <v>15</v>
      </c>
      <c r="B21" s="416" t="s">
        <v>110</v>
      </c>
      <c r="C21" s="150" t="s">
        <v>106</v>
      </c>
      <c r="D21" s="151" t="s">
        <v>39</v>
      </c>
      <c r="E21" s="145" t="s">
        <v>107</v>
      </c>
      <c r="F21" s="141">
        <v>2021.3</v>
      </c>
      <c r="G21" s="142">
        <v>2021.12</v>
      </c>
      <c r="H21" s="152" t="s">
        <v>111</v>
      </c>
      <c r="I21" s="200" t="s">
        <v>112</v>
      </c>
      <c r="J21" s="201">
        <v>495.24</v>
      </c>
      <c r="K21" s="202">
        <v>495.24</v>
      </c>
      <c r="L21" s="203">
        <v>0</v>
      </c>
      <c r="M21" s="203">
        <v>0</v>
      </c>
      <c r="N21" s="203">
        <v>0</v>
      </c>
      <c r="O21" s="157"/>
      <c r="P21" s="204">
        <v>8</v>
      </c>
      <c r="Q21" s="248" t="s">
        <v>43</v>
      </c>
      <c r="R21" s="146" t="s">
        <v>44</v>
      </c>
    </row>
    <row r="22" ht="66.95" hidden="1" customHeight="1" spans="1:18">
      <c r="A22" s="138">
        <v>16</v>
      </c>
      <c r="B22" s="416" t="s">
        <v>113</v>
      </c>
      <c r="C22" s="154" t="s">
        <v>114</v>
      </c>
      <c r="D22" s="154" t="s">
        <v>39</v>
      </c>
      <c r="E22" s="145" t="s">
        <v>107</v>
      </c>
      <c r="F22" s="141">
        <v>2021.3</v>
      </c>
      <c r="G22" s="142">
        <v>2021.12</v>
      </c>
      <c r="H22" s="154" t="s">
        <v>115</v>
      </c>
      <c r="I22" s="205" t="s">
        <v>116</v>
      </c>
      <c r="J22" s="206">
        <v>303.03</v>
      </c>
      <c r="K22" s="206">
        <v>303.03</v>
      </c>
      <c r="L22" s="203">
        <v>0</v>
      </c>
      <c r="M22" s="203">
        <v>0</v>
      </c>
      <c r="N22" s="203">
        <v>0</v>
      </c>
      <c r="O22" s="157"/>
      <c r="P22" s="206">
        <v>21</v>
      </c>
      <c r="Q22" s="248" t="s">
        <v>43</v>
      </c>
      <c r="R22" s="146" t="s">
        <v>44</v>
      </c>
    </row>
    <row r="23" ht="66.95" hidden="1" customHeight="1" spans="1:18">
      <c r="A23" s="138">
        <v>17</v>
      </c>
      <c r="B23" s="416" t="s">
        <v>117</v>
      </c>
      <c r="C23" s="154" t="s">
        <v>114</v>
      </c>
      <c r="D23" s="154" t="s">
        <v>39</v>
      </c>
      <c r="E23" s="145" t="s">
        <v>107</v>
      </c>
      <c r="F23" s="141">
        <v>2021.3</v>
      </c>
      <c r="G23" s="142">
        <v>2021.12</v>
      </c>
      <c r="H23" s="154" t="s">
        <v>118</v>
      </c>
      <c r="I23" s="207" t="s">
        <v>119</v>
      </c>
      <c r="J23" s="206">
        <v>170.1</v>
      </c>
      <c r="K23" s="206">
        <v>170.1</v>
      </c>
      <c r="L23" s="203">
        <v>0</v>
      </c>
      <c r="M23" s="203">
        <v>0</v>
      </c>
      <c r="N23" s="203">
        <v>0</v>
      </c>
      <c r="O23" s="157"/>
      <c r="P23" s="206">
        <v>4</v>
      </c>
      <c r="Q23" s="248" t="s">
        <v>43</v>
      </c>
      <c r="R23" s="146" t="s">
        <v>44</v>
      </c>
    </row>
    <row r="24" ht="66.95" hidden="1" customHeight="1" spans="1:18">
      <c r="A24" s="138">
        <v>18</v>
      </c>
      <c r="B24" s="416" t="s">
        <v>120</v>
      </c>
      <c r="C24" s="154" t="s">
        <v>114</v>
      </c>
      <c r="D24" s="154" t="s">
        <v>39</v>
      </c>
      <c r="E24" s="145" t="s">
        <v>107</v>
      </c>
      <c r="F24" s="141">
        <v>2021.3</v>
      </c>
      <c r="G24" s="142">
        <v>2021.12</v>
      </c>
      <c r="H24" s="154" t="s">
        <v>121</v>
      </c>
      <c r="I24" s="207" t="s">
        <v>122</v>
      </c>
      <c r="J24" s="206">
        <v>373.8</v>
      </c>
      <c r="K24" s="206">
        <v>373.8</v>
      </c>
      <c r="L24" s="203">
        <v>0</v>
      </c>
      <c r="M24" s="203">
        <v>0</v>
      </c>
      <c r="N24" s="203">
        <v>0</v>
      </c>
      <c r="O24" s="157"/>
      <c r="P24" s="141">
        <v>12</v>
      </c>
      <c r="Q24" s="248" t="s">
        <v>43</v>
      </c>
      <c r="R24" s="146" t="s">
        <v>44</v>
      </c>
    </row>
    <row r="25" ht="66.95" hidden="1" customHeight="1" spans="1:18">
      <c r="A25" s="138">
        <v>19</v>
      </c>
      <c r="B25" s="416" t="s">
        <v>123</v>
      </c>
      <c r="C25" s="154" t="s">
        <v>114</v>
      </c>
      <c r="D25" s="154" t="s">
        <v>39</v>
      </c>
      <c r="E25" s="145" t="s">
        <v>107</v>
      </c>
      <c r="F25" s="141">
        <v>2021.3</v>
      </c>
      <c r="G25" s="142">
        <v>2021.12</v>
      </c>
      <c r="H25" s="154" t="s">
        <v>124</v>
      </c>
      <c r="I25" s="205" t="s">
        <v>125</v>
      </c>
      <c r="J25" s="206">
        <v>382.452</v>
      </c>
      <c r="K25" s="206">
        <v>382.452</v>
      </c>
      <c r="L25" s="203">
        <v>0</v>
      </c>
      <c r="M25" s="203">
        <v>0</v>
      </c>
      <c r="N25" s="203">
        <v>0</v>
      </c>
      <c r="O25" s="157"/>
      <c r="P25" s="206">
        <v>9</v>
      </c>
      <c r="Q25" s="248" t="s">
        <v>43</v>
      </c>
      <c r="R25" s="146" t="s">
        <v>44</v>
      </c>
    </row>
    <row r="26" ht="66.95" hidden="1" customHeight="1" spans="1:18">
      <c r="A26" s="138">
        <v>20</v>
      </c>
      <c r="B26" s="416" t="s">
        <v>126</v>
      </c>
      <c r="C26" s="145" t="s">
        <v>127</v>
      </c>
      <c r="D26" s="145" t="s">
        <v>39</v>
      </c>
      <c r="E26" s="145" t="s">
        <v>107</v>
      </c>
      <c r="F26" s="141">
        <v>2021.3</v>
      </c>
      <c r="G26" s="142">
        <v>2021.12</v>
      </c>
      <c r="H26" s="146" t="s">
        <v>128</v>
      </c>
      <c r="I26" s="207" t="s">
        <v>129</v>
      </c>
      <c r="J26" s="141">
        <v>15.5</v>
      </c>
      <c r="K26" s="141">
        <v>15.5</v>
      </c>
      <c r="L26" s="203">
        <v>0</v>
      </c>
      <c r="M26" s="203">
        <v>0</v>
      </c>
      <c r="N26" s="203">
        <v>0</v>
      </c>
      <c r="O26" s="157"/>
      <c r="P26" s="141">
        <v>2</v>
      </c>
      <c r="Q26" s="248" t="s">
        <v>43</v>
      </c>
      <c r="R26" s="146" t="s">
        <v>44</v>
      </c>
    </row>
    <row r="27" ht="66.95" hidden="1" customHeight="1" spans="1:18">
      <c r="A27" s="138">
        <v>21</v>
      </c>
      <c r="B27" s="416" t="s">
        <v>130</v>
      </c>
      <c r="C27" s="145" t="s">
        <v>127</v>
      </c>
      <c r="D27" s="145" t="s">
        <v>39</v>
      </c>
      <c r="E27" s="145" t="s">
        <v>107</v>
      </c>
      <c r="F27" s="141">
        <v>2021.3</v>
      </c>
      <c r="G27" s="142">
        <v>2021.12</v>
      </c>
      <c r="H27" s="146" t="s">
        <v>131</v>
      </c>
      <c r="I27" s="207" t="s">
        <v>132</v>
      </c>
      <c r="J27" s="141">
        <v>100</v>
      </c>
      <c r="K27" s="141">
        <v>100</v>
      </c>
      <c r="L27" s="203">
        <v>0</v>
      </c>
      <c r="M27" s="203">
        <v>0</v>
      </c>
      <c r="N27" s="203">
        <v>0</v>
      </c>
      <c r="O27" s="157"/>
      <c r="P27" s="141">
        <v>5</v>
      </c>
      <c r="Q27" s="248" t="s">
        <v>43</v>
      </c>
      <c r="R27" s="146" t="s">
        <v>44</v>
      </c>
    </row>
    <row r="28" ht="66.95" hidden="1" customHeight="1" spans="1:18">
      <c r="A28" s="138">
        <v>22</v>
      </c>
      <c r="B28" s="416" t="s">
        <v>133</v>
      </c>
      <c r="C28" s="145" t="s">
        <v>127</v>
      </c>
      <c r="D28" s="145" t="s">
        <v>39</v>
      </c>
      <c r="E28" s="145" t="s">
        <v>107</v>
      </c>
      <c r="F28" s="141">
        <v>2021.3</v>
      </c>
      <c r="G28" s="142">
        <v>2021.12</v>
      </c>
      <c r="H28" s="146" t="s">
        <v>134</v>
      </c>
      <c r="I28" s="207" t="s">
        <v>135</v>
      </c>
      <c r="J28" s="141">
        <v>115</v>
      </c>
      <c r="K28" s="141">
        <v>115</v>
      </c>
      <c r="L28" s="203">
        <v>0</v>
      </c>
      <c r="M28" s="203">
        <v>0</v>
      </c>
      <c r="N28" s="203">
        <v>0</v>
      </c>
      <c r="O28" s="157"/>
      <c r="P28" s="141">
        <v>6</v>
      </c>
      <c r="Q28" s="248" t="s">
        <v>43</v>
      </c>
      <c r="R28" s="146" t="s">
        <v>44</v>
      </c>
    </row>
    <row r="29" ht="66.95" hidden="1" customHeight="1" spans="1:18">
      <c r="A29" s="138">
        <v>23</v>
      </c>
      <c r="B29" s="416" t="s">
        <v>136</v>
      </c>
      <c r="C29" s="145" t="s">
        <v>127</v>
      </c>
      <c r="D29" s="145" t="s">
        <v>39</v>
      </c>
      <c r="E29" s="145" t="s">
        <v>107</v>
      </c>
      <c r="F29" s="141">
        <v>2021.3</v>
      </c>
      <c r="G29" s="142">
        <v>2021.12</v>
      </c>
      <c r="H29" s="146" t="s">
        <v>137</v>
      </c>
      <c r="I29" s="207" t="s">
        <v>138</v>
      </c>
      <c r="J29" s="141">
        <v>202.5</v>
      </c>
      <c r="K29" s="141">
        <v>202.5</v>
      </c>
      <c r="L29" s="203">
        <v>0</v>
      </c>
      <c r="M29" s="203">
        <v>0</v>
      </c>
      <c r="N29" s="203">
        <v>0</v>
      </c>
      <c r="O29" s="157"/>
      <c r="P29" s="141">
        <v>9</v>
      </c>
      <c r="Q29" s="248" t="s">
        <v>43</v>
      </c>
      <c r="R29" s="146" t="s">
        <v>44</v>
      </c>
    </row>
    <row r="30" ht="66.95" hidden="1" customHeight="1" spans="1:18">
      <c r="A30" s="138">
        <v>24</v>
      </c>
      <c r="B30" s="416" t="s">
        <v>139</v>
      </c>
      <c r="C30" s="145" t="s">
        <v>140</v>
      </c>
      <c r="D30" s="155" t="s">
        <v>39</v>
      </c>
      <c r="E30" s="145" t="s">
        <v>107</v>
      </c>
      <c r="F30" s="141">
        <v>2021.3</v>
      </c>
      <c r="G30" s="142">
        <v>2021.12</v>
      </c>
      <c r="H30" s="152" t="s">
        <v>141</v>
      </c>
      <c r="I30" s="208" t="s">
        <v>142</v>
      </c>
      <c r="J30" s="209">
        <v>70.5</v>
      </c>
      <c r="K30" s="209">
        <v>70.5</v>
      </c>
      <c r="L30" s="203">
        <v>0</v>
      </c>
      <c r="M30" s="203">
        <v>0</v>
      </c>
      <c r="N30" s="203">
        <v>0</v>
      </c>
      <c r="O30" s="157"/>
      <c r="P30" s="209">
        <v>12</v>
      </c>
      <c r="Q30" s="248" t="s">
        <v>43</v>
      </c>
      <c r="R30" s="146" t="s">
        <v>44</v>
      </c>
    </row>
    <row r="31" ht="66.95" hidden="1" customHeight="1" spans="1:18">
      <c r="A31" s="138">
        <v>25</v>
      </c>
      <c r="B31" s="416" t="s">
        <v>143</v>
      </c>
      <c r="C31" s="145" t="s">
        <v>140</v>
      </c>
      <c r="D31" s="155" t="s">
        <v>39</v>
      </c>
      <c r="E31" s="145" t="s">
        <v>107</v>
      </c>
      <c r="F31" s="141">
        <v>2021.3</v>
      </c>
      <c r="G31" s="142">
        <v>2021.12</v>
      </c>
      <c r="H31" s="152" t="s">
        <v>144</v>
      </c>
      <c r="I31" s="210" t="s">
        <v>145</v>
      </c>
      <c r="J31" s="211">
        <v>136.83</v>
      </c>
      <c r="K31" s="212">
        <v>136.83</v>
      </c>
      <c r="L31" s="203">
        <v>0</v>
      </c>
      <c r="M31" s="203">
        <v>0</v>
      </c>
      <c r="N31" s="203">
        <v>0</v>
      </c>
      <c r="O31" s="157"/>
      <c r="P31" s="204">
        <v>5</v>
      </c>
      <c r="Q31" s="248" t="s">
        <v>43</v>
      </c>
      <c r="R31" s="146" t="s">
        <v>44</v>
      </c>
    </row>
    <row r="32" ht="66.95" hidden="1" customHeight="1" spans="1:18">
      <c r="A32" s="138">
        <v>26</v>
      </c>
      <c r="B32" s="416" t="s">
        <v>146</v>
      </c>
      <c r="C32" s="145" t="s">
        <v>140</v>
      </c>
      <c r="D32" s="155" t="s">
        <v>39</v>
      </c>
      <c r="E32" s="145" t="s">
        <v>107</v>
      </c>
      <c r="F32" s="141">
        <v>2021.3</v>
      </c>
      <c r="G32" s="142">
        <v>2021.12</v>
      </c>
      <c r="H32" s="152" t="s">
        <v>70</v>
      </c>
      <c r="I32" s="210" t="s">
        <v>147</v>
      </c>
      <c r="J32" s="211">
        <v>224.55</v>
      </c>
      <c r="K32" s="212">
        <v>224.55</v>
      </c>
      <c r="L32" s="203">
        <v>0</v>
      </c>
      <c r="M32" s="203">
        <v>0</v>
      </c>
      <c r="N32" s="203">
        <v>0</v>
      </c>
      <c r="O32" s="157"/>
      <c r="P32" s="204">
        <v>23</v>
      </c>
      <c r="Q32" s="248" t="s">
        <v>43</v>
      </c>
      <c r="R32" s="146" t="s">
        <v>44</v>
      </c>
    </row>
    <row r="33" ht="66.95" hidden="1" customHeight="1" spans="1:18">
      <c r="A33" s="138">
        <v>27</v>
      </c>
      <c r="B33" s="416" t="s">
        <v>148</v>
      </c>
      <c r="C33" s="145" t="s">
        <v>140</v>
      </c>
      <c r="D33" s="155" t="s">
        <v>39</v>
      </c>
      <c r="E33" s="145" t="s">
        <v>107</v>
      </c>
      <c r="F33" s="141">
        <v>2021.3</v>
      </c>
      <c r="G33" s="142">
        <v>2021.12</v>
      </c>
      <c r="H33" s="152" t="s">
        <v>149</v>
      </c>
      <c r="I33" s="210" t="s">
        <v>150</v>
      </c>
      <c r="J33" s="211">
        <v>324</v>
      </c>
      <c r="K33" s="212">
        <v>324</v>
      </c>
      <c r="L33" s="203">
        <v>0</v>
      </c>
      <c r="M33" s="203">
        <v>0</v>
      </c>
      <c r="N33" s="203">
        <v>0</v>
      </c>
      <c r="O33" s="157"/>
      <c r="P33" s="204">
        <v>11</v>
      </c>
      <c r="Q33" s="248" t="s">
        <v>43</v>
      </c>
      <c r="R33" s="146" t="s">
        <v>44</v>
      </c>
    </row>
    <row r="34" ht="66.95" hidden="1" customHeight="1" spans="1:18">
      <c r="A34" s="138">
        <v>28</v>
      </c>
      <c r="B34" s="416" t="s">
        <v>151</v>
      </c>
      <c r="C34" s="150" t="s">
        <v>53</v>
      </c>
      <c r="D34" s="151" t="s">
        <v>39</v>
      </c>
      <c r="E34" s="145" t="s">
        <v>107</v>
      </c>
      <c r="F34" s="141">
        <v>2021.3</v>
      </c>
      <c r="G34" s="142">
        <v>2021.12</v>
      </c>
      <c r="H34" s="152" t="s">
        <v>54</v>
      </c>
      <c r="I34" s="200" t="s">
        <v>152</v>
      </c>
      <c r="J34" s="213">
        <v>189</v>
      </c>
      <c r="K34" s="212">
        <v>189</v>
      </c>
      <c r="L34" s="203">
        <v>0</v>
      </c>
      <c r="M34" s="203">
        <v>0</v>
      </c>
      <c r="N34" s="203">
        <v>0</v>
      </c>
      <c r="O34" s="157"/>
      <c r="P34" s="214">
        <v>7</v>
      </c>
      <c r="Q34" s="248" t="s">
        <v>43</v>
      </c>
      <c r="R34" s="146" t="s">
        <v>44</v>
      </c>
    </row>
    <row r="35" ht="66.95" hidden="1" customHeight="1" spans="1:18">
      <c r="A35" s="138">
        <v>29</v>
      </c>
      <c r="B35" s="416" t="s">
        <v>153</v>
      </c>
      <c r="C35" s="150" t="s">
        <v>53</v>
      </c>
      <c r="D35" s="151" t="s">
        <v>39</v>
      </c>
      <c r="E35" s="145" t="s">
        <v>107</v>
      </c>
      <c r="F35" s="141">
        <v>2021.3</v>
      </c>
      <c r="G35" s="142">
        <v>2021.12</v>
      </c>
      <c r="H35" s="152" t="s">
        <v>60</v>
      </c>
      <c r="I35" s="200" t="s">
        <v>154</v>
      </c>
      <c r="J35" s="213">
        <v>700.8</v>
      </c>
      <c r="K35" s="212">
        <v>700.8</v>
      </c>
      <c r="L35" s="203">
        <v>0</v>
      </c>
      <c r="M35" s="203">
        <v>0</v>
      </c>
      <c r="N35" s="203">
        <v>0</v>
      </c>
      <c r="O35" s="157"/>
      <c r="P35" s="214">
        <v>15</v>
      </c>
      <c r="Q35" s="248" t="s">
        <v>43</v>
      </c>
      <c r="R35" s="146" t="s">
        <v>44</v>
      </c>
    </row>
    <row r="36" ht="66.95" hidden="1" customHeight="1" spans="1:18">
      <c r="A36" s="138">
        <v>30</v>
      </c>
      <c r="B36" s="416" t="s">
        <v>155</v>
      </c>
      <c r="C36" s="150" t="s">
        <v>53</v>
      </c>
      <c r="D36" s="151" t="s">
        <v>39</v>
      </c>
      <c r="E36" s="145" t="s">
        <v>107</v>
      </c>
      <c r="F36" s="141">
        <v>2021.3</v>
      </c>
      <c r="G36" s="142">
        <v>2021.12</v>
      </c>
      <c r="H36" s="152" t="s">
        <v>156</v>
      </c>
      <c r="I36" s="200" t="s">
        <v>157</v>
      </c>
      <c r="J36" s="213">
        <v>595</v>
      </c>
      <c r="K36" s="212">
        <v>595</v>
      </c>
      <c r="L36" s="203">
        <v>0</v>
      </c>
      <c r="M36" s="203">
        <v>0</v>
      </c>
      <c r="N36" s="203">
        <v>0</v>
      </c>
      <c r="O36" s="157"/>
      <c r="P36" s="214">
        <v>16</v>
      </c>
      <c r="Q36" s="248" t="s">
        <v>43</v>
      </c>
      <c r="R36" s="146" t="s">
        <v>44</v>
      </c>
    </row>
    <row r="37" ht="66.95" hidden="1" customHeight="1" spans="1:18">
      <c r="A37" s="138">
        <v>31</v>
      </c>
      <c r="B37" s="416" t="s">
        <v>158</v>
      </c>
      <c r="C37" s="150" t="s">
        <v>53</v>
      </c>
      <c r="D37" s="151" t="s">
        <v>39</v>
      </c>
      <c r="E37" s="145" t="s">
        <v>107</v>
      </c>
      <c r="F37" s="141">
        <v>2021.3</v>
      </c>
      <c r="G37" s="142">
        <v>2021.12</v>
      </c>
      <c r="H37" s="152" t="s">
        <v>57</v>
      </c>
      <c r="I37" s="200" t="s">
        <v>159</v>
      </c>
      <c r="J37" s="213">
        <v>190.05</v>
      </c>
      <c r="K37" s="212">
        <v>190.05</v>
      </c>
      <c r="L37" s="203">
        <v>0</v>
      </c>
      <c r="M37" s="203">
        <v>0</v>
      </c>
      <c r="N37" s="203">
        <v>0</v>
      </c>
      <c r="O37" s="157"/>
      <c r="P37" s="214">
        <v>5</v>
      </c>
      <c r="Q37" s="248" t="s">
        <v>43</v>
      </c>
      <c r="R37" s="146" t="s">
        <v>44</v>
      </c>
    </row>
    <row r="38" ht="66.95" hidden="1" customHeight="1" spans="1:18">
      <c r="A38" s="138">
        <v>32</v>
      </c>
      <c r="B38" s="416" t="s">
        <v>160</v>
      </c>
      <c r="C38" s="150" t="s">
        <v>53</v>
      </c>
      <c r="D38" s="151" t="s">
        <v>39</v>
      </c>
      <c r="E38" s="145" t="s">
        <v>107</v>
      </c>
      <c r="F38" s="141">
        <v>2021.3</v>
      </c>
      <c r="G38" s="142">
        <v>2021.12</v>
      </c>
      <c r="H38" s="152" t="s">
        <v>64</v>
      </c>
      <c r="I38" s="200" t="s">
        <v>161</v>
      </c>
      <c r="J38" s="213">
        <v>338.1</v>
      </c>
      <c r="K38" s="213">
        <v>338.1</v>
      </c>
      <c r="L38" s="203">
        <v>0</v>
      </c>
      <c r="M38" s="203">
        <v>0</v>
      </c>
      <c r="N38" s="203">
        <v>0</v>
      </c>
      <c r="O38" s="157"/>
      <c r="P38" s="203">
        <v>11</v>
      </c>
      <c r="Q38" s="248" t="s">
        <v>43</v>
      </c>
      <c r="R38" s="146" t="s">
        <v>44</v>
      </c>
    </row>
    <row r="39" ht="66.95" hidden="1" customHeight="1" spans="1:18">
      <c r="A39" s="138">
        <v>33</v>
      </c>
      <c r="B39" s="416" t="s">
        <v>162</v>
      </c>
      <c r="C39" s="152" t="s">
        <v>90</v>
      </c>
      <c r="D39" s="152" t="s">
        <v>39</v>
      </c>
      <c r="E39" s="145" t="s">
        <v>107</v>
      </c>
      <c r="F39" s="141">
        <v>2021.3</v>
      </c>
      <c r="G39" s="142">
        <v>2021.12</v>
      </c>
      <c r="H39" s="152" t="s">
        <v>91</v>
      </c>
      <c r="I39" s="200" t="s">
        <v>163</v>
      </c>
      <c r="J39" s="215">
        <v>1451.6</v>
      </c>
      <c r="K39" s="215">
        <v>1451.6</v>
      </c>
      <c r="L39" s="203">
        <v>0</v>
      </c>
      <c r="M39" s="203">
        <v>0</v>
      </c>
      <c r="N39" s="203">
        <v>0</v>
      </c>
      <c r="O39" s="157"/>
      <c r="P39" s="215">
        <v>24</v>
      </c>
      <c r="Q39" s="248" t="s">
        <v>43</v>
      </c>
      <c r="R39" s="146" t="s">
        <v>44</v>
      </c>
    </row>
    <row r="40" ht="66.95" hidden="1" customHeight="1" spans="1:18">
      <c r="A40" s="138">
        <v>34</v>
      </c>
      <c r="B40" s="416" t="s">
        <v>164</v>
      </c>
      <c r="C40" s="152" t="s">
        <v>90</v>
      </c>
      <c r="D40" s="152" t="s">
        <v>39</v>
      </c>
      <c r="E40" s="145" t="s">
        <v>107</v>
      </c>
      <c r="F40" s="141">
        <v>2021.3</v>
      </c>
      <c r="G40" s="142">
        <v>2021.12</v>
      </c>
      <c r="H40" s="152" t="s">
        <v>95</v>
      </c>
      <c r="I40" s="200" t="s">
        <v>165</v>
      </c>
      <c r="J40" s="215">
        <v>1722.15</v>
      </c>
      <c r="K40" s="215">
        <v>1722.15</v>
      </c>
      <c r="L40" s="203">
        <v>0</v>
      </c>
      <c r="M40" s="203">
        <v>0</v>
      </c>
      <c r="N40" s="203">
        <v>0</v>
      </c>
      <c r="O40" s="157"/>
      <c r="P40" s="215">
        <v>13</v>
      </c>
      <c r="Q40" s="248" t="s">
        <v>43</v>
      </c>
      <c r="R40" s="146" t="s">
        <v>44</v>
      </c>
    </row>
    <row r="41" ht="66.95" hidden="1" customHeight="1" spans="1:18">
      <c r="A41" s="138">
        <v>35</v>
      </c>
      <c r="B41" s="416" t="s">
        <v>166</v>
      </c>
      <c r="C41" s="152" t="s">
        <v>90</v>
      </c>
      <c r="D41" s="152" t="s">
        <v>39</v>
      </c>
      <c r="E41" s="145" t="s">
        <v>107</v>
      </c>
      <c r="F41" s="141">
        <v>2021.3</v>
      </c>
      <c r="G41" s="142">
        <v>2021.12</v>
      </c>
      <c r="H41" s="152" t="s">
        <v>167</v>
      </c>
      <c r="I41" s="200" t="s">
        <v>168</v>
      </c>
      <c r="J41" s="215">
        <v>586.77</v>
      </c>
      <c r="K41" s="215">
        <v>586.77</v>
      </c>
      <c r="L41" s="203">
        <v>0</v>
      </c>
      <c r="M41" s="203">
        <v>0</v>
      </c>
      <c r="N41" s="203">
        <v>0</v>
      </c>
      <c r="O41" s="157"/>
      <c r="P41" s="215">
        <v>17</v>
      </c>
      <c r="Q41" s="248" t="s">
        <v>43</v>
      </c>
      <c r="R41" s="146" t="s">
        <v>44</v>
      </c>
    </row>
    <row r="42" ht="66.95" hidden="1" customHeight="1" spans="1:18">
      <c r="A42" s="138">
        <v>36</v>
      </c>
      <c r="B42" s="416" t="s">
        <v>169</v>
      </c>
      <c r="C42" s="152" t="s">
        <v>90</v>
      </c>
      <c r="D42" s="152" t="s">
        <v>39</v>
      </c>
      <c r="E42" s="145" t="s">
        <v>107</v>
      </c>
      <c r="F42" s="141">
        <v>2021.3</v>
      </c>
      <c r="G42" s="142">
        <v>2021.12</v>
      </c>
      <c r="H42" s="152" t="s">
        <v>170</v>
      </c>
      <c r="I42" s="200" t="s">
        <v>171</v>
      </c>
      <c r="J42" s="215">
        <v>207</v>
      </c>
      <c r="K42" s="215">
        <v>207</v>
      </c>
      <c r="L42" s="203">
        <v>0</v>
      </c>
      <c r="M42" s="203">
        <v>0</v>
      </c>
      <c r="N42" s="203">
        <v>0</v>
      </c>
      <c r="O42" s="157"/>
      <c r="P42" s="215">
        <v>7</v>
      </c>
      <c r="Q42" s="248" t="s">
        <v>43</v>
      </c>
      <c r="R42" s="146" t="s">
        <v>44</v>
      </c>
    </row>
    <row r="43" ht="66.95" hidden="1" customHeight="1" spans="1:18">
      <c r="A43" s="138">
        <v>37</v>
      </c>
      <c r="B43" s="416" t="s">
        <v>172</v>
      </c>
      <c r="C43" s="145" t="s">
        <v>173</v>
      </c>
      <c r="D43" s="145" t="s">
        <v>68</v>
      </c>
      <c r="E43" s="143" t="s">
        <v>69</v>
      </c>
      <c r="F43" s="156" t="s">
        <v>174</v>
      </c>
      <c r="G43" s="157">
        <v>2021.12</v>
      </c>
      <c r="H43" s="145" t="s">
        <v>167</v>
      </c>
      <c r="I43" s="216" t="s">
        <v>175</v>
      </c>
      <c r="J43" s="217">
        <v>47.97</v>
      </c>
      <c r="K43" s="217">
        <v>47.97</v>
      </c>
      <c r="L43" s="203">
        <v>0</v>
      </c>
      <c r="M43" s="203">
        <v>0</v>
      </c>
      <c r="N43" s="203">
        <v>0</v>
      </c>
      <c r="O43" s="157"/>
      <c r="P43" s="217">
        <v>9</v>
      </c>
      <c r="Q43" s="248" t="s">
        <v>72</v>
      </c>
      <c r="R43" s="145" t="s">
        <v>73</v>
      </c>
    </row>
    <row r="44" ht="66.95" hidden="1" customHeight="1" spans="1:18">
      <c r="A44" s="138">
        <v>38</v>
      </c>
      <c r="B44" s="416" t="s">
        <v>176</v>
      </c>
      <c r="C44" s="145" t="s">
        <v>82</v>
      </c>
      <c r="D44" s="145" t="s">
        <v>68</v>
      </c>
      <c r="E44" s="143" t="s">
        <v>69</v>
      </c>
      <c r="F44" s="156" t="s">
        <v>174</v>
      </c>
      <c r="G44" s="157">
        <v>2021.12</v>
      </c>
      <c r="H44" s="145" t="s">
        <v>177</v>
      </c>
      <c r="I44" s="216" t="s">
        <v>178</v>
      </c>
      <c r="J44" s="218">
        <v>1100</v>
      </c>
      <c r="K44" s="218">
        <v>1100</v>
      </c>
      <c r="L44" s="219">
        <v>0</v>
      </c>
      <c r="M44" s="219">
        <v>0</v>
      </c>
      <c r="N44" s="219">
        <v>0</v>
      </c>
      <c r="O44" s="141"/>
      <c r="P44" s="218">
        <v>54</v>
      </c>
      <c r="Q44" s="248" t="s">
        <v>72</v>
      </c>
      <c r="R44" s="145" t="s">
        <v>73</v>
      </c>
    </row>
    <row r="45" ht="66.95" hidden="1" customHeight="1" spans="1:18">
      <c r="A45" s="138">
        <v>39</v>
      </c>
      <c r="B45" s="416" t="s">
        <v>179</v>
      </c>
      <c r="C45" s="158" t="s">
        <v>180</v>
      </c>
      <c r="D45" s="159" t="s">
        <v>39</v>
      </c>
      <c r="E45" s="160" t="s">
        <v>181</v>
      </c>
      <c r="F45" s="156" t="s">
        <v>174</v>
      </c>
      <c r="G45" s="157">
        <v>2021.12</v>
      </c>
      <c r="H45" s="158" t="s">
        <v>182</v>
      </c>
      <c r="I45" s="220" t="s">
        <v>183</v>
      </c>
      <c r="J45" s="206">
        <v>1000</v>
      </c>
      <c r="K45" s="206">
        <v>1000</v>
      </c>
      <c r="L45" s="219">
        <v>0</v>
      </c>
      <c r="M45" s="219">
        <v>0</v>
      </c>
      <c r="N45" s="219">
        <v>0</v>
      </c>
      <c r="O45" s="206"/>
      <c r="P45" s="206">
        <v>59</v>
      </c>
      <c r="Q45" s="248" t="s">
        <v>184</v>
      </c>
      <c r="R45" s="146" t="s">
        <v>44</v>
      </c>
    </row>
    <row r="46" ht="66.95" hidden="1" customHeight="1" spans="1:18">
      <c r="A46" s="138">
        <v>40</v>
      </c>
      <c r="B46" s="416" t="s">
        <v>185</v>
      </c>
      <c r="C46" s="158" t="s">
        <v>186</v>
      </c>
      <c r="D46" s="161" t="s">
        <v>187</v>
      </c>
      <c r="E46" s="160" t="s">
        <v>35</v>
      </c>
      <c r="F46" s="156" t="s">
        <v>174</v>
      </c>
      <c r="G46" s="157">
        <v>2021.12</v>
      </c>
      <c r="H46" s="162" t="s">
        <v>188</v>
      </c>
      <c r="I46" s="221" t="s">
        <v>189</v>
      </c>
      <c r="J46" s="206">
        <v>3000</v>
      </c>
      <c r="K46" s="206">
        <v>3000</v>
      </c>
      <c r="L46" s="219">
        <v>0</v>
      </c>
      <c r="M46" s="219">
        <v>0</v>
      </c>
      <c r="N46" s="219">
        <v>0</v>
      </c>
      <c r="O46" s="206"/>
      <c r="P46" s="206">
        <v>118</v>
      </c>
      <c r="Q46" s="248" t="s">
        <v>184</v>
      </c>
      <c r="R46" s="146" t="s">
        <v>44</v>
      </c>
    </row>
    <row r="47" ht="66.95" hidden="1" customHeight="1" spans="1:18">
      <c r="A47" s="138">
        <v>41</v>
      </c>
      <c r="B47" s="416" t="s">
        <v>190</v>
      </c>
      <c r="C47" s="158" t="s">
        <v>191</v>
      </c>
      <c r="D47" s="159" t="s">
        <v>39</v>
      </c>
      <c r="E47" s="160" t="s">
        <v>181</v>
      </c>
      <c r="F47" s="156" t="s">
        <v>174</v>
      </c>
      <c r="G47" s="157">
        <v>2021.12</v>
      </c>
      <c r="H47" s="146" t="s">
        <v>192</v>
      </c>
      <c r="I47" s="222" t="s">
        <v>193</v>
      </c>
      <c r="J47" s="223">
        <v>7000</v>
      </c>
      <c r="K47" s="206">
        <v>7000</v>
      </c>
      <c r="L47" s="219">
        <v>0</v>
      </c>
      <c r="M47" s="219">
        <v>0</v>
      </c>
      <c r="N47" s="219">
        <v>0</v>
      </c>
      <c r="O47" s="206"/>
      <c r="P47" s="206">
        <v>37</v>
      </c>
      <c r="Q47" s="248" t="s">
        <v>184</v>
      </c>
      <c r="R47" s="146" t="s">
        <v>44</v>
      </c>
    </row>
    <row r="48" ht="66" hidden="1" customHeight="1" spans="1:18">
      <c r="A48" s="138">
        <v>42</v>
      </c>
      <c r="B48" s="416" t="s">
        <v>194</v>
      </c>
      <c r="C48" s="145" t="s">
        <v>195</v>
      </c>
      <c r="D48" s="161" t="s">
        <v>39</v>
      </c>
      <c r="E48" s="160" t="s">
        <v>196</v>
      </c>
      <c r="F48" s="156" t="s">
        <v>174</v>
      </c>
      <c r="G48" s="157">
        <v>2021.12</v>
      </c>
      <c r="H48" s="154" t="s">
        <v>197</v>
      </c>
      <c r="I48" s="149" t="s">
        <v>198</v>
      </c>
      <c r="J48" s="157">
        <v>8000</v>
      </c>
      <c r="K48" s="157">
        <v>8000</v>
      </c>
      <c r="L48" s="157">
        <v>0</v>
      </c>
      <c r="M48" s="157">
        <v>0</v>
      </c>
      <c r="N48" s="157">
        <v>0</v>
      </c>
      <c r="O48" s="224"/>
      <c r="P48" s="141">
        <v>80</v>
      </c>
      <c r="Q48" s="248" t="s">
        <v>184</v>
      </c>
      <c r="R48" s="154" t="s">
        <v>199</v>
      </c>
    </row>
    <row r="49" ht="59.1" hidden="1" customHeight="1" spans="1:18">
      <c r="A49" s="163" t="s">
        <v>200</v>
      </c>
      <c r="B49" s="164"/>
      <c r="C49" s="164"/>
      <c r="D49" s="164"/>
      <c r="E49" s="164"/>
      <c r="F49" s="164"/>
      <c r="G49" s="164"/>
      <c r="H49" s="164"/>
      <c r="I49" s="225"/>
      <c r="J49" s="226">
        <f>SUM(J50:J91)</f>
        <v>20650.12</v>
      </c>
      <c r="K49" s="226">
        <f t="shared" ref="K49:P49" si="1">SUM(K50:K91)</f>
        <v>13661</v>
      </c>
      <c r="L49" s="226">
        <f t="shared" si="1"/>
        <v>0</v>
      </c>
      <c r="M49" s="226">
        <f t="shared" si="1"/>
        <v>0</v>
      </c>
      <c r="N49" s="226">
        <f t="shared" si="1"/>
        <v>0</v>
      </c>
      <c r="O49" s="226">
        <f t="shared" si="1"/>
        <v>6989.12</v>
      </c>
      <c r="P49" s="227">
        <f t="shared" si="1"/>
        <v>5160</v>
      </c>
      <c r="Q49" s="249"/>
      <c r="R49" s="250"/>
    </row>
    <row r="50" ht="53.1" hidden="1" customHeight="1" spans="1:18">
      <c r="A50" s="165">
        <v>1</v>
      </c>
      <c r="B50" s="166" t="s">
        <v>201</v>
      </c>
      <c r="C50" s="167" t="s">
        <v>202</v>
      </c>
      <c r="D50" s="167" t="s">
        <v>203</v>
      </c>
      <c r="E50" s="167" t="s">
        <v>204</v>
      </c>
      <c r="F50" s="168">
        <v>44197</v>
      </c>
      <c r="G50" s="168">
        <v>44470</v>
      </c>
      <c r="H50" s="169" t="s">
        <v>205</v>
      </c>
      <c r="I50" s="228" t="s">
        <v>206</v>
      </c>
      <c r="J50" s="229">
        <v>396</v>
      </c>
      <c r="K50" s="230">
        <v>396</v>
      </c>
      <c r="L50" s="231"/>
      <c r="M50" s="232"/>
      <c r="N50" s="232"/>
      <c r="O50" s="232"/>
      <c r="P50" s="232">
        <v>50</v>
      </c>
      <c r="Q50" s="251" t="s">
        <v>207</v>
      </c>
      <c r="R50" s="252" t="s">
        <v>208</v>
      </c>
    </row>
    <row r="51" ht="53.1" hidden="1" customHeight="1" spans="1:18">
      <c r="A51" s="165">
        <v>2</v>
      </c>
      <c r="B51" s="166" t="s">
        <v>209</v>
      </c>
      <c r="C51" s="167" t="s">
        <v>202</v>
      </c>
      <c r="D51" s="167" t="s">
        <v>39</v>
      </c>
      <c r="E51" s="167" t="s">
        <v>204</v>
      </c>
      <c r="F51" s="168">
        <v>44197</v>
      </c>
      <c r="G51" s="168">
        <v>44470</v>
      </c>
      <c r="H51" s="169" t="s">
        <v>210</v>
      </c>
      <c r="I51" s="228" t="s">
        <v>211</v>
      </c>
      <c r="J51" s="233">
        <v>600</v>
      </c>
      <c r="K51" s="234">
        <v>600</v>
      </c>
      <c r="L51" s="235"/>
      <c r="M51" s="236"/>
      <c r="N51" s="236"/>
      <c r="O51" s="236"/>
      <c r="P51" s="236">
        <v>300</v>
      </c>
      <c r="Q51" s="253" t="s">
        <v>212</v>
      </c>
      <c r="R51" s="252" t="s">
        <v>208</v>
      </c>
    </row>
    <row r="52" ht="53.1" hidden="1" customHeight="1" spans="1:18">
      <c r="A52" s="165">
        <v>3</v>
      </c>
      <c r="B52" s="166" t="s">
        <v>213</v>
      </c>
      <c r="C52" s="167" t="s">
        <v>202</v>
      </c>
      <c r="D52" s="167" t="s">
        <v>39</v>
      </c>
      <c r="E52" s="167" t="s">
        <v>204</v>
      </c>
      <c r="F52" s="168">
        <v>44197</v>
      </c>
      <c r="G52" s="168">
        <v>44470</v>
      </c>
      <c r="H52" s="169" t="s">
        <v>214</v>
      </c>
      <c r="I52" s="228" t="s">
        <v>215</v>
      </c>
      <c r="J52" s="233">
        <v>748</v>
      </c>
      <c r="K52" s="234">
        <v>748</v>
      </c>
      <c r="L52" s="235"/>
      <c r="M52" s="236"/>
      <c r="N52" s="236"/>
      <c r="O52" s="236"/>
      <c r="P52" s="236">
        <v>100</v>
      </c>
      <c r="Q52" s="253" t="s">
        <v>216</v>
      </c>
      <c r="R52" s="252" t="s">
        <v>208</v>
      </c>
    </row>
    <row r="53" ht="53.1" hidden="1" customHeight="1" spans="1:18">
      <c r="A53" s="165">
        <v>4</v>
      </c>
      <c r="B53" s="166" t="s">
        <v>217</v>
      </c>
      <c r="C53" s="167" t="s">
        <v>202</v>
      </c>
      <c r="D53" s="167" t="s">
        <v>39</v>
      </c>
      <c r="E53" s="167" t="s">
        <v>204</v>
      </c>
      <c r="F53" s="168">
        <v>44197</v>
      </c>
      <c r="G53" s="168">
        <v>44470</v>
      </c>
      <c r="H53" s="169" t="s">
        <v>218</v>
      </c>
      <c r="I53" s="228" t="s">
        <v>219</v>
      </c>
      <c r="J53" s="233">
        <v>759</v>
      </c>
      <c r="K53" s="234">
        <v>759</v>
      </c>
      <c r="L53" s="235"/>
      <c r="M53" s="236"/>
      <c r="N53" s="236"/>
      <c r="O53" s="236"/>
      <c r="P53" s="236">
        <v>50</v>
      </c>
      <c r="Q53" s="254" t="s">
        <v>220</v>
      </c>
      <c r="R53" s="252" t="s">
        <v>208</v>
      </c>
    </row>
    <row r="54" ht="53.1" hidden="1" customHeight="1" spans="1:18">
      <c r="A54" s="165">
        <v>5</v>
      </c>
      <c r="B54" s="166" t="s">
        <v>221</v>
      </c>
      <c r="C54" s="167" t="s">
        <v>202</v>
      </c>
      <c r="D54" s="167" t="s">
        <v>39</v>
      </c>
      <c r="E54" s="167" t="s">
        <v>204</v>
      </c>
      <c r="F54" s="168">
        <v>44197</v>
      </c>
      <c r="G54" s="168">
        <v>44470</v>
      </c>
      <c r="H54" s="169" t="s">
        <v>222</v>
      </c>
      <c r="I54" s="228" t="s">
        <v>223</v>
      </c>
      <c r="J54" s="233">
        <v>588</v>
      </c>
      <c r="K54" s="234">
        <v>588</v>
      </c>
      <c r="L54" s="235"/>
      <c r="M54" s="236"/>
      <c r="N54" s="236"/>
      <c r="O54" s="236"/>
      <c r="P54" s="236">
        <v>200</v>
      </c>
      <c r="Q54" s="254" t="s">
        <v>224</v>
      </c>
      <c r="R54" s="252" t="s">
        <v>208</v>
      </c>
    </row>
    <row r="55" ht="53.1" hidden="1" customHeight="1" spans="1:18">
      <c r="A55" s="165">
        <v>6</v>
      </c>
      <c r="B55" s="166" t="s">
        <v>225</v>
      </c>
      <c r="C55" s="167" t="s">
        <v>202</v>
      </c>
      <c r="D55" s="167" t="s">
        <v>39</v>
      </c>
      <c r="E55" s="167" t="s">
        <v>204</v>
      </c>
      <c r="F55" s="168">
        <v>44197</v>
      </c>
      <c r="G55" s="168">
        <v>44470</v>
      </c>
      <c r="H55" s="169" t="s">
        <v>226</v>
      </c>
      <c r="I55" s="228" t="s">
        <v>227</v>
      </c>
      <c r="J55" s="233">
        <v>576</v>
      </c>
      <c r="K55" s="234">
        <v>576</v>
      </c>
      <c r="L55" s="235"/>
      <c r="M55" s="236"/>
      <c r="N55" s="236"/>
      <c r="O55" s="236"/>
      <c r="P55" s="236">
        <v>215</v>
      </c>
      <c r="Q55" s="254" t="s">
        <v>228</v>
      </c>
      <c r="R55" s="252" t="s">
        <v>208</v>
      </c>
    </row>
    <row r="56" ht="53.1" hidden="1" customHeight="1" spans="1:18">
      <c r="A56" s="165">
        <v>7</v>
      </c>
      <c r="B56" s="166" t="s">
        <v>229</v>
      </c>
      <c r="C56" s="167" t="s">
        <v>202</v>
      </c>
      <c r="D56" s="167" t="s">
        <v>39</v>
      </c>
      <c r="E56" s="167" t="s">
        <v>204</v>
      </c>
      <c r="F56" s="168">
        <v>44197</v>
      </c>
      <c r="G56" s="168">
        <v>44470</v>
      </c>
      <c r="H56" s="169" t="s">
        <v>230</v>
      </c>
      <c r="I56" s="228" t="s">
        <v>231</v>
      </c>
      <c r="J56" s="233">
        <v>444</v>
      </c>
      <c r="K56" s="234">
        <v>444</v>
      </c>
      <c r="L56" s="235"/>
      <c r="M56" s="236"/>
      <c r="N56" s="236"/>
      <c r="O56" s="236"/>
      <c r="P56" s="236">
        <v>80</v>
      </c>
      <c r="Q56" s="253" t="s">
        <v>232</v>
      </c>
      <c r="R56" s="252" t="s">
        <v>208</v>
      </c>
    </row>
    <row r="57" ht="53.1" hidden="1" customHeight="1" spans="1:18">
      <c r="A57" s="165">
        <v>8</v>
      </c>
      <c r="B57" s="166" t="s">
        <v>233</v>
      </c>
      <c r="C57" s="167" t="s">
        <v>202</v>
      </c>
      <c r="D57" s="167" t="s">
        <v>39</v>
      </c>
      <c r="E57" s="167" t="s">
        <v>204</v>
      </c>
      <c r="F57" s="168">
        <v>44197</v>
      </c>
      <c r="G57" s="168">
        <v>44470</v>
      </c>
      <c r="H57" s="169" t="s">
        <v>234</v>
      </c>
      <c r="I57" s="228" t="s">
        <v>227</v>
      </c>
      <c r="J57" s="233">
        <v>576</v>
      </c>
      <c r="K57" s="234">
        <v>576</v>
      </c>
      <c r="L57" s="235"/>
      <c r="M57" s="236"/>
      <c r="N57" s="236"/>
      <c r="O57" s="236"/>
      <c r="P57" s="236">
        <v>152</v>
      </c>
      <c r="Q57" s="253" t="s">
        <v>235</v>
      </c>
      <c r="R57" s="252" t="s">
        <v>208</v>
      </c>
    </row>
    <row r="58" ht="53.1" hidden="1" customHeight="1" spans="1:18">
      <c r="A58" s="165">
        <v>9</v>
      </c>
      <c r="B58" s="166" t="s">
        <v>236</v>
      </c>
      <c r="C58" s="167" t="s">
        <v>202</v>
      </c>
      <c r="D58" s="167" t="s">
        <v>39</v>
      </c>
      <c r="E58" s="167" t="s">
        <v>204</v>
      </c>
      <c r="F58" s="168">
        <v>44197</v>
      </c>
      <c r="G58" s="168">
        <v>44470</v>
      </c>
      <c r="H58" s="169" t="s">
        <v>237</v>
      </c>
      <c r="I58" s="228" t="s">
        <v>227</v>
      </c>
      <c r="J58" s="233">
        <v>576</v>
      </c>
      <c r="K58" s="234">
        <v>576</v>
      </c>
      <c r="L58" s="235"/>
      <c r="M58" s="236"/>
      <c r="N58" s="236"/>
      <c r="O58" s="236"/>
      <c r="P58" s="236">
        <v>100</v>
      </c>
      <c r="Q58" s="253" t="s">
        <v>238</v>
      </c>
      <c r="R58" s="252" t="s">
        <v>208</v>
      </c>
    </row>
    <row r="59" ht="53.1" hidden="1" customHeight="1" spans="1:18">
      <c r="A59" s="165">
        <v>10</v>
      </c>
      <c r="B59" s="166" t="s">
        <v>239</v>
      </c>
      <c r="C59" s="167" t="s">
        <v>202</v>
      </c>
      <c r="D59" s="167" t="s">
        <v>39</v>
      </c>
      <c r="E59" s="167" t="s">
        <v>204</v>
      </c>
      <c r="F59" s="168">
        <v>44197</v>
      </c>
      <c r="G59" s="168">
        <v>44470</v>
      </c>
      <c r="H59" s="170" t="s">
        <v>240</v>
      </c>
      <c r="I59" s="228" t="s">
        <v>241</v>
      </c>
      <c r="J59" s="233">
        <v>640</v>
      </c>
      <c r="K59" s="234">
        <v>640</v>
      </c>
      <c r="L59" s="235"/>
      <c r="M59" s="236"/>
      <c r="N59" s="236"/>
      <c r="O59" s="236"/>
      <c r="P59" s="236">
        <v>40</v>
      </c>
      <c r="Q59" s="255" t="s">
        <v>242</v>
      </c>
      <c r="R59" s="252" t="s">
        <v>208</v>
      </c>
    </row>
    <row r="60" ht="53.1" hidden="1" customHeight="1" spans="1:18">
      <c r="A60" s="165">
        <v>11</v>
      </c>
      <c r="B60" s="166" t="s">
        <v>243</v>
      </c>
      <c r="C60" s="167" t="s">
        <v>202</v>
      </c>
      <c r="D60" s="167" t="s">
        <v>39</v>
      </c>
      <c r="E60" s="167" t="s">
        <v>204</v>
      </c>
      <c r="F60" s="168">
        <v>44197</v>
      </c>
      <c r="G60" s="168">
        <v>44470</v>
      </c>
      <c r="H60" s="169" t="s">
        <v>222</v>
      </c>
      <c r="I60" s="228" t="s">
        <v>244</v>
      </c>
      <c r="J60" s="233">
        <v>651</v>
      </c>
      <c r="K60" s="234">
        <v>651</v>
      </c>
      <c r="L60" s="235"/>
      <c r="M60" s="236"/>
      <c r="N60" s="236"/>
      <c r="O60" s="236"/>
      <c r="P60" s="236">
        <v>80</v>
      </c>
      <c r="Q60" s="255" t="s">
        <v>245</v>
      </c>
      <c r="R60" s="252" t="s">
        <v>208</v>
      </c>
    </row>
    <row r="61" ht="53.1" hidden="1" customHeight="1" spans="1:18">
      <c r="A61" s="165">
        <v>12</v>
      </c>
      <c r="B61" s="166" t="s">
        <v>246</v>
      </c>
      <c r="C61" s="166" t="s">
        <v>247</v>
      </c>
      <c r="D61" s="166" t="s">
        <v>203</v>
      </c>
      <c r="E61" s="166" t="s">
        <v>204</v>
      </c>
      <c r="F61" s="168">
        <v>44197</v>
      </c>
      <c r="G61" s="168">
        <v>44470</v>
      </c>
      <c r="H61" s="166" t="s">
        <v>248</v>
      </c>
      <c r="I61" s="237" t="s">
        <v>249</v>
      </c>
      <c r="J61" s="238">
        <v>10</v>
      </c>
      <c r="K61" s="239">
        <v>10</v>
      </c>
      <c r="L61" s="239"/>
      <c r="M61" s="239"/>
      <c r="N61" s="239"/>
      <c r="O61" s="239"/>
      <c r="P61" s="239">
        <v>5</v>
      </c>
      <c r="Q61" s="256" t="s">
        <v>250</v>
      </c>
      <c r="R61" s="166" t="s">
        <v>251</v>
      </c>
    </row>
    <row r="62" ht="53.1" hidden="1" customHeight="1" spans="1:18">
      <c r="A62" s="165">
        <v>13</v>
      </c>
      <c r="B62" s="171" t="s">
        <v>252</v>
      </c>
      <c r="C62" s="172" t="s">
        <v>202</v>
      </c>
      <c r="D62" s="173" t="s">
        <v>39</v>
      </c>
      <c r="E62" s="173" t="s">
        <v>204</v>
      </c>
      <c r="F62" s="168">
        <v>44197</v>
      </c>
      <c r="G62" s="168">
        <v>44470</v>
      </c>
      <c r="H62" s="172" t="s">
        <v>253</v>
      </c>
      <c r="I62" s="172" t="s">
        <v>254</v>
      </c>
      <c r="J62" s="240">
        <v>547</v>
      </c>
      <c r="K62" s="240">
        <v>547</v>
      </c>
      <c r="L62" s="241"/>
      <c r="M62" s="241"/>
      <c r="N62" s="241"/>
      <c r="O62" s="240"/>
      <c r="P62" s="240">
        <v>85</v>
      </c>
      <c r="Q62" s="253" t="s">
        <v>212</v>
      </c>
      <c r="R62" s="252" t="s">
        <v>208</v>
      </c>
    </row>
    <row r="63" ht="53.1" hidden="1" customHeight="1" spans="1:18">
      <c r="A63" s="165">
        <v>14</v>
      </c>
      <c r="B63" s="171" t="s">
        <v>255</v>
      </c>
      <c r="C63" s="172" t="s">
        <v>256</v>
      </c>
      <c r="D63" s="173" t="s">
        <v>39</v>
      </c>
      <c r="E63" s="173" t="s">
        <v>204</v>
      </c>
      <c r="F63" s="168">
        <v>44197</v>
      </c>
      <c r="G63" s="168">
        <v>44470</v>
      </c>
      <c r="H63" s="172" t="s">
        <v>257</v>
      </c>
      <c r="I63" s="172" t="s">
        <v>258</v>
      </c>
      <c r="J63" s="242">
        <v>571</v>
      </c>
      <c r="K63" s="240">
        <v>571</v>
      </c>
      <c r="L63" s="241"/>
      <c r="M63" s="241"/>
      <c r="N63" s="241"/>
      <c r="O63" s="240"/>
      <c r="P63" s="240">
        <v>1367</v>
      </c>
      <c r="Q63" s="253" t="s">
        <v>259</v>
      </c>
      <c r="R63" s="252" t="s">
        <v>208</v>
      </c>
    </row>
    <row r="64" ht="53.1" hidden="1" customHeight="1" spans="1:18">
      <c r="A64" s="165">
        <v>15</v>
      </c>
      <c r="B64" s="171" t="s">
        <v>260</v>
      </c>
      <c r="C64" s="172" t="s">
        <v>261</v>
      </c>
      <c r="D64" s="173" t="s">
        <v>39</v>
      </c>
      <c r="E64" s="173" t="s">
        <v>262</v>
      </c>
      <c r="F64" s="168">
        <v>44197</v>
      </c>
      <c r="G64" s="168">
        <v>44470</v>
      </c>
      <c r="H64" s="172" t="s">
        <v>263</v>
      </c>
      <c r="I64" s="172" t="s">
        <v>264</v>
      </c>
      <c r="J64" s="240">
        <v>1536.77</v>
      </c>
      <c r="K64" s="241"/>
      <c r="L64" s="241"/>
      <c r="M64" s="241"/>
      <c r="N64" s="241"/>
      <c r="O64" s="240">
        <v>1536.77</v>
      </c>
      <c r="P64" s="241">
        <v>30</v>
      </c>
      <c r="Q64" s="253" t="s">
        <v>265</v>
      </c>
      <c r="R64" s="173" t="s">
        <v>266</v>
      </c>
    </row>
    <row r="65" ht="53.1" hidden="1" customHeight="1" spans="1:18">
      <c r="A65" s="165">
        <v>16</v>
      </c>
      <c r="B65" s="171" t="s">
        <v>267</v>
      </c>
      <c r="C65" s="172" t="s">
        <v>261</v>
      </c>
      <c r="D65" s="173" t="s">
        <v>39</v>
      </c>
      <c r="E65" s="173" t="s">
        <v>262</v>
      </c>
      <c r="F65" s="168">
        <v>44197</v>
      </c>
      <c r="G65" s="168">
        <v>44470</v>
      </c>
      <c r="H65" s="172" t="s">
        <v>268</v>
      </c>
      <c r="I65" s="172" t="s">
        <v>269</v>
      </c>
      <c r="J65" s="240">
        <v>1929.6</v>
      </c>
      <c r="K65" s="241"/>
      <c r="L65" s="241"/>
      <c r="M65" s="241"/>
      <c r="N65" s="241"/>
      <c r="O65" s="240">
        <v>1929.6</v>
      </c>
      <c r="P65" s="241">
        <v>30</v>
      </c>
      <c r="Q65" s="253" t="s">
        <v>270</v>
      </c>
      <c r="R65" s="173" t="s">
        <v>266</v>
      </c>
    </row>
    <row r="66" ht="53.1" hidden="1" customHeight="1" spans="1:18">
      <c r="A66" s="165">
        <v>17</v>
      </c>
      <c r="B66" s="171" t="s">
        <v>271</v>
      </c>
      <c r="C66" s="172" t="s">
        <v>261</v>
      </c>
      <c r="D66" s="173" t="s">
        <v>39</v>
      </c>
      <c r="E66" s="173" t="s">
        <v>262</v>
      </c>
      <c r="F66" s="168">
        <v>44197</v>
      </c>
      <c r="G66" s="168">
        <v>44470</v>
      </c>
      <c r="H66" s="172" t="s">
        <v>272</v>
      </c>
      <c r="I66" s="172" t="s">
        <v>273</v>
      </c>
      <c r="J66" s="240">
        <v>342.15</v>
      </c>
      <c r="K66" s="241"/>
      <c r="L66" s="241"/>
      <c r="M66" s="241"/>
      <c r="N66" s="241"/>
      <c r="O66" s="240">
        <v>342.15</v>
      </c>
      <c r="P66" s="241">
        <v>50</v>
      </c>
      <c r="Q66" s="253" t="s">
        <v>274</v>
      </c>
      <c r="R66" s="173" t="s">
        <v>266</v>
      </c>
    </row>
    <row r="67" ht="53.1" hidden="1" customHeight="1" spans="1:18">
      <c r="A67" s="165">
        <v>18</v>
      </c>
      <c r="B67" s="171" t="s">
        <v>275</v>
      </c>
      <c r="C67" s="172" t="s">
        <v>276</v>
      </c>
      <c r="D67" s="173" t="s">
        <v>39</v>
      </c>
      <c r="E67" s="173" t="s">
        <v>35</v>
      </c>
      <c r="F67" s="168">
        <v>44197</v>
      </c>
      <c r="G67" s="168">
        <v>44470</v>
      </c>
      <c r="H67" s="172" t="s">
        <v>277</v>
      </c>
      <c r="I67" s="172" t="s">
        <v>278</v>
      </c>
      <c r="J67" s="241">
        <v>320</v>
      </c>
      <c r="K67" s="241">
        <v>320</v>
      </c>
      <c r="L67" s="241"/>
      <c r="M67" s="241"/>
      <c r="N67" s="241"/>
      <c r="O67" s="241"/>
      <c r="P67" s="241">
        <v>20</v>
      </c>
      <c r="Q67" s="253" t="s">
        <v>279</v>
      </c>
      <c r="R67" s="173" t="s">
        <v>251</v>
      </c>
    </row>
    <row r="68" ht="53.1" hidden="1" customHeight="1" spans="1:18">
      <c r="A68" s="165">
        <v>19</v>
      </c>
      <c r="B68" s="171" t="s">
        <v>280</v>
      </c>
      <c r="C68" s="172" t="s">
        <v>276</v>
      </c>
      <c r="D68" s="173" t="s">
        <v>39</v>
      </c>
      <c r="E68" s="173" t="s">
        <v>35</v>
      </c>
      <c r="F68" s="168">
        <v>44197</v>
      </c>
      <c r="G68" s="168">
        <v>44470</v>
      </c>
      <c r="H68" s="172" t="s">
        <v>281</v>
      </c>
      <c r="I68" s="172" t="s">
        <v>282</v>
      </c>
      <c r="J68" s="241">
        <v>35</v>
      </c>
      <c r="K68" s="241">
        <v>35</v>
      </c>
      <c r="L68" s="241"/>
      <c r="M68" s="241"/>
      <c r="N68" s="241"/>
      <c r="O68" s="241"/>
      <c r="P68" s="241">
        <v>215</v>
      </c>
      <c r="Q68" s="253" t="s">
        <v>283</v>
      </c>
      <c r="R68" s="173" t="s">
        <v>284</v>
      </c>
    </row>
    <row r="69" ht="53.1" hidden="1" customHeight="1" spans="1:18">
      <c r="A69" s="165">
        <v>20</v>
      </c>
      <c r="B69" s="171" t="s">
        <v>285</v>
      </c>
      <c r="C69" s="172" t="s">
        <v>276</v>
      </c>
      <c r="D69" s="173" t="s">
        <v>39</v>
      </c>
      <c r="E69" s="173" t="s">
        <v>35</v>
      </c>
      <c r="F69" s="168">
        <v>44197</v>
      </c>
      <c r="G69" s="168">
        <v>44470</v>
      </c>
      <c r="H69" s="172" t="s">
        <v>230</v>
      </c>
      <c r="I69" s="172" t="s">
        <v>286</v>
      </c>
      <c r="J69" s="241">
        <v>200</v>
      </c>
      <c r="K69" s="241">
        <v>200</v>
      </c>
      <c r="L69" s="241"/>
      <c r="M69" s="241"/>
      <c r="N69" s="241"/>
      <c r="O69" s="241"/>
      <c r="P69" s="241">
        <v>40</v>
      </c>
      <c r="Q69" s="253" t="s">
        <v>287</v>
      </c>
      <c r="R69" s="173" t="s">
        <v>288</v>
      </c>
    </row>
    <row r="70" ht="53.1" hidden="1" customHeight="1" spans="1:18">
      <c r="A70" s="165">
        <v>21</v>
      </c>
      <c r="B70" s="171" t="s">
        <v>289</v>
      </c>
      <c r="C70" s="172" t="s">
        <v>290</v>
      </c>
      <c r="D70" s="173" t="s">
        <v>39</v>
      </c>
      <c r="E70" s="173" t="s">
        <v>291</v>
      </c>
      <c r="F70" s="168">
        <v>44197</v>
      </c>
      <c r="G70" s="168">
        <v>44470</v>
      </c>
      <c r="H70" s="172" t="s">
        <v>277</v>
      </c>
      <c r="I70" s="172" t="s">
        <v>292</v>
      </c>
      <c r="J70" s="241">
        <v>1122</v>
      </c>
      <c r="K70" s="241"/>
      <c r="L70" s="241"/>
      <c r="M70" s="241"/>
      <c r="N70" s="241"/>
      <c r="O70" s="241">
        <v>1122</v>
      </c>
      <c r="P70" s="241">
        <v>30</v>
      </c>
      <c r="Q70" s="253" t="s">
        <v>293</v>
      </c>
      <c r="R70" s="173" t="s">
        <v>251</v>
      </c>
    </row>
    <row r="71" ht="53.1" hidden="1" customHeight="1" spans="1:18">
      <c r="A71" s="165">
        <v>22</v>
      </c>
      <c r="B71" s="171" t="s">
        <v>294</v>
      </c>
      <c r="C71" s="172" t="s">
        <v>295</v>
      </c>
      <c r="D71" s="173" t="s">
        <v>39</v>
      </c>
      <c r="E71" s="173" t="s">
        <v>35</v>
      </c>
      <c r="F71" s="168">
        <v>44197</v>
      </c>
      <c r="G71" s="168">
        <v>44470</v>
      </c>
      <c r="H71" s="172" t="s">
        <v>296</v>
      </c>
      <c r="I71" s="172" t="s">
        <v>297</v>
      </c>
      <c r="J71" s="241">
        <v>1100</v>
      </c>
      <c r="K71" s="241"/>
      <c r="L71" s="241"/>
      <c r="M71" s="241"/>
      <c r="N71" s="241"/>
      <c r="O71" s="241">
        <v>1100</v>
      </c>
      <c r="P71" s="241">
        <v>100</v>
      </c>
      <c r="Q71" s="253" t="s">
        <v>298</v>
      </c>
      <c r="R71" s="173" t="s">
        <v>299</v>
      </c>
    </row>
    <row r="72" ht="53.1" hidden="1" customHeight="1" spans="1:18">
      <c r="A72" s="165">
        <v>23</v>
      </c>
      <c r="B72" s="171" t="s">
        <v>300</v>
      </c>
      <c r="C72" s="172" t="s">
        <v>301</v>
      </c>
      <c r="D72" s="173" t="s">
        <v>39</v>
      </c>
      <c r="E72" s="173" t="s">
        <v>291</v>
      </c>
      <c r="F72" s="168">
        <v>44197</v>
      </c>
      <c r="G72" s="168">
        <v>44470</v>
      </c>
      <c r="H72" s="172" t="s">
        <v>302</v>
      </c>
      <c r="I72" s="172" t="s">
        <v>303</v>
      </c>
      <c r="J72" s="241">
        <v>650</v>
      </c>
      <c r="K72" s="241">
        <v>650</v>
      </c>
      <c r="L72" s="241"/>
      <c r="M72" s="241"/>
      <c r="N72" s="241"/>
      <c r="O72" s="241"/>
      <c r="P72" s="241">
        <v>50</v>
      </c>
      <c r="Q72" s="253" t="s">
        <v>304</v>
      </c>
      <c r="R72" s="173" t="s">
        <v>288</v>
      </c>
    </row>
    <row r="73" ht="53.1" hidden="1" customHeight="1" spans="1:18">
      <c r="A73" s="165">
        <v>24</v>
      </c>
      <c r="B73" s="171" t="s">
        <v>305</v>
      </c>
      <c r="C73" s="172" t="s">
        <v>306</v>
      </c>
      <c r="D73" s="173" t="s">
        <v>39</v>
      </c>
      <c r="E73" s="173" t="s">
        <v>291</v>
      </c>
      <c r="F73" s="168">
        <v>44197</v>
      </c>
      <c r="G73" s="168">
        <v>44470</v>
      </c>
      <c r="H73" s="172" t="s">
        <v>307</v>
      </c>
      <c r="I73" s="172" t="s">
        <v>308</v>
      </c>
      <c r="J73" s="241">
        <v>150</v>
      </c>
      <c r="K73" s="241">
        <v>150</v>
      </c>
      <c r="L73" s="241"/>
      <c r="M73" s="241"/>
      <c r="N73" s="241"/>
      <c r="O73" s="241"/>
      <c r="P73" s="241">
        <v>10</v>
      </c>
      <c r="Q73" s="253" t="s">
        <v>309</v>
      </c>
      <c r="R73" s="173" t="s">
        <v>251</v>
      </c>
    </row>
    <row r="74" ht="53.1" hidden="1" customHeight="1" spans="1:18">
      <c r="A74" s="165">
        <v>25</v>
      </c>
      <c r="B74" s="171" t="s">
        <v>310</v>
      </c>
      <c r="C74" s="172" t="s">
        <v>311</v>
      </c>
      <c r="D74" s="173" t="s">
        <v>203</v>
      </c>
      <c r="E74" s="173" t="s">
        <v>35</v>
      </c>
      <c r="F74" s="168">
        <v>44197</v>
      </c>
      <c r="G74" s="168">
        <v>44470</v>
      </c>
      <c r="H74" s="172" t="s">
        <v>230</v>
      </c>
      <c r="I74" s="172" t="s">
        <v>312</v>
      </c>
      <c r="J74" s="241">
        <v>190</v>
      </c>
      <c r="K74" s="241">
        <v>190</v>
      </c>
      <c r="L74" s="241"/>
      <c r="M74" s="241"/>
      <c r="N74" s="241"/>
      <c r="O74" s="241"/>
      <c r="P74" s="241">
        <v>40</v>
      </c>
      <c r="Q74" s="253" t="s">
        <v>313</v>
      </c>
      <c r="R74" s="173" t="s">
        <v>288</v>
      </c>
    </row>
    <row r="75" ht="53.1" hidden="1" customHeight="1" spans="1:18">
      <c r="A75" s="165">
        <v>26</v>
      </c>
      <c r="B75" s="171" t="s">
        <v>314</v>
      </c>
      <c r="C75" s="172" t="s">
        <v>311</v>
      </c>
      <c r="D75" s="173" t="s">
        <v>39</v>
      </c>
      <c r="E75" s="173" t="s">
        <v>35</v>
      </c>
      <c r="F75" s="168">
        <v>44197</v>
      </c>
      <c r="G75" s="168">
        <v>44470</v>
      </c>
      <c r="H75" s="172" t="s">
        <v>315</v>
      </c>
      <c r="I75" s="172" t="s">
        <v>316</v>
      </c>
      <c r="J75" s="241">
        <v>147</v>
      </c>
      <c r="K75" s="241">
        <v>147</v>
      </c>
      <c r="L75" s="241"/>
      <c r="M75" s="241"/>
      <c r="N75" s="241"/>
      <c r="O75" s="241"/>
      <c r="P75" s="241">
        <v>10</v>
      </c>
      <c r="Q75" s="253" t="s">
        <v>317</v>
      </c>
      <c r="R75" s="173" t="s">
        <v>318</v>
      </c>
    </row>
    <row r="76" ht="53.1" hidden="1" customHeight="1" spans="1:18">
      <c r="A76" s="165">
        <v>27</v>
      </c>
      <c r="B76" s="171" t="s">
        <v>319</v>
      </c>
      <c r="C76" s="172" t="s">
        <v>311</v>
      </c>
      <c r="D76" s="173" t="s">
        <v>39</v>
      </c>
      <c r="E76" s="173" t="s">
        <v>35</v>
      </c>
      <c r="F76" s="168">
        <v>44197</v>
      </c>
      <c r="G76" s="168">
        <v>44470</v>
      </c>
      <c r="H76" s="172" t="s">
        <v>320</v>
      </c>
      <c r="I76" s="172" t="s">
        <v>321</v>
      </c>
      <c r="J76" s="241">
        <v>427</v>
      </c>
      <c r="K76" s="241">
        <v>427</v>
      </c>
      <c r="L76" s="241"/>
      <c r="M76" s="241"/>
      <c r="N76" s="241"/>
      <c r="O76" s="241"/>
      <c r="P76" s="241">
        <v>50</v>
      </c>
      <c r="Q76" s="253" t="s">
        <v>322</v>
      </c>
      <c r="R76" s="173" t="s">
        <v>323</v>
      </c>
    </row>
    <row r="77" ht="53.1" hidden="1" customHeight="1" spans="1:18">
      <c r="A77" s="165">
        <v>28</v>
      </c>
      <c r="B77" s="171" t="s">
        <v>324</v>
      </c>
      <c r="C77" s="172" t="s">
        <v>311</v>
      </c>
      <c r="D77" s="173" t="s">
        <v>39</v>
      </c>
      <c r="E77" s="173" t="s">
        <v>35</v>
      </c>
      <c r="F77" s="168">
        <v>44197</v>
      </c>
      <c r="G77" s="168">
        <v>44470</v>
      </c>
      <c r="H77" s="172" t="s">
        <v>248</v>
      </c>
      <c r="I77" s="172" t="s">
        <v>325</v>
      </c>
      <c r="J77" s="241">
        <v>1000</v>
      </c>
      <c r="K77" s="241">
        <v>1000</v>
      </c>
      <c r="L77" s="241"/>
      <c r="M77" s="241"/>
      <c r="N77" s="241"/>
      <c r="O77" s="241"/>
      <c r="P77" s="241">
        <v>20</v>
      </c>
      <c r="Q77" s="253" t="s">
        <v>326</v>
      </c>
      <c r="R77" s="173" t="s">
        <v>251</v>
      </c>
    </row>
    <row r="78" ht="53.1" hidden="1" customHeight="1" spans="1:18">
      <c r="A78" s="165">
        <v>29</v>
      </c>
      <c r="B78" s="171" t="s">
        <v>327</v>
      </c>
      <c r="C78" s="172" t="s">
        <v>311</v>
      </c>
      <c r="D78" s="173" t="s">
        <v>39</v>
      </c>
      <c r="E78" s="173" t="s">
        <v>35</v>
      </c>
      <c r="F78" s="168">
        <v>44197</v>
      </c>
      <c r="G78" s="168">
        <v>44470</v>
      </c>
      <c r="H78" s="172" t="s">
        <v>328</v>
      </c>
      <c r="I78" s="172" t="s">
        <v>329</v>
      </c>
      <c r="J78" s="241">
        <v>560</v>
      </c>
      <c r="K78" s="241">
        <v>560</v>
      </c>
      <c r="L78" s="241"/>
      <c r="M78" s="241"/>
      <c r="N78" s="241"/>
      <c r="O78" s="241"/>
      <c r="P78" s="241">
        <v>40</v>
      </c>
      <c r="Q78" s="253" t="s">
        <v>330</v>
      </c>
      <c r="R78" s="173" t="s">
        <v>299</v>
      </c>
    </row>
    <row r="79" ht="53.1" hidden="1" customHeight="1" spans="1:18">
      <c r="A79" s="165">
        <v>30</v>
      </c>
      <c r="B79" s="171" t="s">
        <v>331</v>
      </c>
      <c r="C79" s="172" t="s">
        <v>332</v>
      </c>
      <c r="D79" s="173" t="s">
        <v>203</v>
      </c>
      <c r="E79" s="173" t="s">
        <v>35</v>
      </c>
      <c r="F79" s="168">
        <v>44197</v>
      </c>
      <c r="G79" s="168">
        <v>44470</v>
      </c>
      <c r="H79" s="172" t="s">
        <v>281</v>
      </c>
      <c r="I79" s="172" t="s">
        <v>333</v>
      </c>
      <c r="J79" s="241">
        <v>140</v>
      </c>
      <c r="K79" s="241">
        <v>140</v>
      </c>
      <c r="L79" s="241"/>
      <c r="M79" s="241"/>
      <c r="N79" s="241"/>
      <c r="O79" s="241"/>
      <c r="P79" s="241">
        <v>84</v>
      </c>
      <c r="Q79" s="253" t="s">
        <v>334</v>
      </c>
      <c r="R79" s="173" t="s">
        <v>284</v>
      </c>
    </row>
    <row r="80" ht="53.1" hidden="1" customHeight="1" spans="1:18">
      <c r="A80" s="165">
        <v>31</v>
      </c>
      <c r="B80" s="171" t="s">
        <v>335</v>
      </c>
      <c r="C80" s="172" t="s">
        <v>336</v>
      </c>
      <c r="D80" s="173" t="s">
        <v>39</v>
      </c>
      <c r="E80" s="173" t="s">
        <v>204</v>
      </c>
      <c r="F80" s="168">
        <v>44197</v>
      </c>
      <c r="G80" s="168">
        <v>44470</v>
      </c>
      <c r="H80" s="172" t="s">
        <v>337</v>
      </c>
      <c r="I80" s="172" t="s">
        <v>338</v>
      </c>
      <c r="J80" s="241">
        <v>170</v>
      </c>
      <c r="K80" s="241">
        <v>170</v>
      </c>
      <c r="L80" s="241"/>
      <c r="M80" s="241"/>
      <c r="N80" s="241"/>
      <c r="O80" s="241"/>
      <c r="P80" s="241">
        <v>20</v>
      </c>
      <c r="Q80" s="253" t="s">
        <v>339</v>
      </c>
      <c r="R80" s="173" t="s">
        <v>318</v>
      </c>
    </row>
    <row r="81" ht="53.1" hidden="1" customHeight="1" spans="1:18">
      <c r="A81" s="165">
        <v>32</v>
      </c>
      <c r="B81" s="171" t="s">
        <v>340</v>
      </c>
      <c r="C81" s="172" t="s">
        <v>341</v>
      </c>
      <c r="D81" s="173" t="s">
        <v>39</v>
      </c>
      <c r="E81" s="173" t="s">
        <v>204</v>
      </c>
      <c r="F81" s="168">
        <v>44197</v>
      </c>
      <c r="G81" s="168">
        <v>44470</v>
      </c>
      <c r="H81" s="172" t="s">
        <v>237</v>
      </c>
      <c r="I81" s="172" t="s">
        <v>342</v>
      </c>
      <c r="J81" s="241">
        <v>600</v>
      </c>
      <c r="K81" s="241">
        <v>600</v>
      </c>
      <c r="L81" s="241"/>
      <c r="M81" s="241"/>
      <c r="N81" s="241"/>
      <c r="O81" s="241"/>
      <c r="P81" s="241">
        <v>74</v>
      </c>
      <c r="Q81" s="253" t="s">
        <v>343</v>
      </c>
      <c r="R81" s="173" t="s">
        <v>323</v>
      </c>
    </row>
    <row r="82" ht="53.1" hidden="1" customHeight="1" spans="1:18">
      <c r="A82" s="165">
        <v>33</v>
      </c>
      <c r="B82" s="171" t="s">
        <v>344</v>
      </c>
      <c r="C82" s="172" t="s">
        <v>345</v>
      </c>
      <c r="D82" s="173" t="s">
        <v>39</v>
      </c>
      <c r="E82" s="173" t="s">
        <v>35</v>
      </c>
      <c r="F82" s="168">
        <v>44197</v>
      </c>
      <c r="G82" s="168">
        <v>44470</v>
      </c>
      <c r="H82" s="172" t="s">
        <v>230</v>
      </c>
      <c r="I82" s="172" t="s">
        <v>346</v>
      </c>
      <c r="J82" s="241">
        <v>450</v>
      </c>
      <c r="K82" s="241"/>
      <c r="L82" s="241"/>
      <c r="M82" s="241"/>
      <c r="N82" s="241"/>
      <c r="O82" s="241">
        <v>450</v>
      </c>
      <c r="P82" s="241">
        <v>100</v>
      </c>
      <c r="Q82" s="253" t="s">
        <v>347</v>
      </c>
      <c r="R82" s="173" t="s">
        <v>288</v>
      </c>
    </row>
    <row r="83" ht="53.1" hidden="1" customHeight="1" spans="1:18">
      <c r="A83" s="165">
        <v>34</v>
      </c>
      <c r="B83" s="171" t="s">
        <v>348</v>
      </c>
      <c r="C83" s="172" t="s">
        <v>349</v>
      </c>
      <c r="D83" s="173" t="s">
        <v>39</v>
      </c>
      <c r="E83" s="173" t="s">
        <v>291</v>
      </c>
      <c r="F83" s="168">
        <v>44197</v>
      </c>
      <c r="G83" s="168">
        <v>44470</v>
      </c>
      <c r="H83" s="172" t="s">
        <v>302</v>
      </c>
      <c r="I83" s="172" t="s">
        <v>350</v>
      </c>
      <c r="J83" s="241">
        <v>900</v>
      </c>
      <c r="K83" s="241">
        <v>900</v>
      </c>
      <c r="L83" s="241"/>
      <c r="M83" s="241"/>
      <c r="N83" s="241"/>
      <c r="O83" s="241"/>
      <c r="P83" s="241">
        <v>104</v>
      </c>
      <c r="Q83" s="253" t="s">
        <v>351</v>
      </c>
      <c r="R83" s="173" t="s">
        <v>288</v>
      </c>
    </row>
    <row r="84" ht="53.1" hidden="1" customHeight="1" spans="1:18">
      <c r="A84" s="165">
        <v>35</v>
      </c>
      <c r="B84" s="171" t="s">
        <v>352</v>
      </c>
      <c r="C84" s="172" t="s">
        <v>353</v>
      </c>
      <c r="D84" s="173" t="s">
        <v>39</v>
      </c>
      <c r="E84" s="173" t="s">
        <v>291</v>
      </c>
      <c r="F84" s="168">
        <v>44197</v>
      </c>
      <c r="G84" s="168">
        <v>44470</v>
      </c>
      <c r="H84" s="172" t="s">
        <v>248</v>
      </c>
      <c r="I84" s="172" t="s">
        <v>354</v>
      </c>
      <c r="J84" s="241">
        <v>12</v>
      </c>
      <c r="K84" s="241">
        <v>12</v>
      </c>
      <c r="L84" s="241"/>
      <c r="M84" s="241"/>
      <c r="N84" s="241"/>
      <c r="O84" s="241"/>
      <c r="P84" s="241">
        <v>5</v>
      </c>
      <c r="Q84" s="253" t="s">
        <v>355</v>
      </c>
      <c r="R84" s="173" t="s">
        <v>251</v>
      </c>
    </row>
    <row r="85" ht="53.1" hidden="1" customHeight="1" spans="1:18">
      <c r="A85" s="165">
        <v>36</v>
      </c>
      <c r="B85" s="171" t="s">
        <v>356</v>
      </c>
      <c r="C85" s="172" t="s">
        <v>357</v>
      </c>
      <c r="D85" s="173" t="s">
        <v>39</v>
      </c>
      <c r="E85" s="173" t="s">
        <v>291</v>
      </c>
      <c r="F85" s="168">
        <v>44197</v>
      </c>
      <c r="G85" s="168">
        <v>44470</v>
      </c>
      <c r="H85" s="172" t="s">
        <v>240</v>
      </c>
      <c r="I85" s="172" t="s">
        <v>358</v>
      </c>
      <c r="J85" s="241">
        <v>6</v>
      </c>
      <c r="K85" s="241">
        <v>6</v>
      </c>
      <c r="L85" s="241"/>
      <c r="M85" s="241"/>
      <c r="N85" s="241"/>
      <c r="O85" s="241"/>
      <c r="P85" s="241">
        <v>149</v>
      </c>
      <c r="Q85" s="253" t="s">
        <v>359</v>
      </c>
      <c r="R85" s="173" t="s">
        <v>251</v>
      </c>
    </row>
    <row r="86" ht="53.1" hidden="1" customHeight="1" spans="1:18">
      <c r="A86" s="165">
        <v>37</v>
      </c>
      <c r="B86" s="171" t="s">
        <v>360</v>
      </c>
      <c r="C86" s="172" t="s">
        <v>361</v>
      </c>
      <c r="D86" s="173" t="s">
        <v>39</v>
      </c>
      <c r="E86" s="173" t="s">
        <v>291</v>
      </c>
      <c r="F86" s="168">
        <v>44197</v>
      </c>
      <c r="G86" s="168">
        <v>44470</v>
      </c>
      <c r="H86" s="172" t="s">
        <v>362</v>
      </c>
      <c r="I86" s="172" t="s">
        <v>363</v>
      </c>
      <c r="J86" s="241">
        <v>2</v>
      </c>
      <c r="K86" s="241">
        <v>2</v>
      </c>
      <c r="L86" s="241"/>
      <c r="M86" s="241"/>
      <c r="N86" s="241"/>
      <c r="O86" s="241"/>
      <c r="P86" s="241">
        <v>215</v>
      </c>
      <c r="Q86" s="253" t="s">
        <v>364</v>
      </c>
      <c r="R86" s="173" t="s">
        <v>284</v>
      </c>
    </row>
    <row r="87" ht="53.1" hidden="1" customHeight="1" spans="1:18">
      <c r="A87" s="165">
        <v>38</v>
      </c>
      <c r="B87" s="171" t="s">
        <v>365</v>
      </c>
      <c r="C87" s="172" t="s">
        <v>366</v>
      </c>
      <c r="D87" s="173" t="s">
        <v>39</v>
      </c>
      <c r="E87" s="173" t="s">
        <v>367</v>
      </c>
      <c r="F87" s="168">
        <v>44197</v>
      </c>
      <c r="G87" s="168">
        <v>44470</v>
      </c>
      <c r="H87" s="172" t="s">
        <v>368</v>
      </c>
      <c r="I87" s="172" t="s">
        <v>369</v>
      </c>
      <c r="J87" s="241">
        <v>315</v>
      </c>
      <c r="K87" s="241"/>
      <c r="L87" s="241"/>
      <c r="M87" s="241"/>
      <c r="N87" s="241"/>
      <c r="O87" s="241">
        <v>315</v>
      </c>
      <c r="P87" s="241">
        <v>200</v>
      </c>
      <c r="Q87" s="253" t="s">
        <v>370</v>
      </c>
      <c r="R87" s="173" t="s">
        <v>371</v>
      </c>
    </row>
    <row r="88" ht="53.1" hidden="1" customHeight="1" spans="1:18">
      <c r="A88" s="165">
        <v>39</v>
      </c>
      <c r="B88" s="171" t="s">
        <v>372</v>
      </c>
      <c r="C88" s="172" t="s">
        <v>373</v>
      </c>
      <c r="D88" s="173" t="s">
        <v>39</v>
      </c>
      <c r="E88" s="173" t="s">
        <v>367</v>
      </c>
      <c r="F88" s="168">
        <v>44197</v>
      </c>
      <c r="G88" s="168">
        <v>44470</v>
      </c>
      <c r="H88" s="172" t="s">
        <v>368</v>
      </c>
      <c r="I88" s="172" t="s">
        <v>374</v>
      </c>
      <c r="J88" s="241">
        <v>193.6</v>
      </c>
      <c r="K88" s="241"/>
      <c r="L88" s="241"/>
      <c r="M88" s="241"/>
      <c r="N88" s="241"/>
      <c r="O88" s="241">
        <v>193.6</v>
      </c>
      <c r="P88" s="241">
        <v>500</v>
      </c>
      <c r="Q88" s="253" t="s">
        <v>375</v>
      </c>
      <c r="R88" s="173" t="s">
        <v>371</v>
      </c>
    </row>
    <row r="89" ht="53.1" hidden="1" customHeight="1" spans="1:18">
      <c r="A89" s="165">
        <v>40</v>
      </c>
      <c r="B89" s="171" t="s">
        <v>376</v>
      </c>
      <c r="C89" s="172" t="s">
        <v>377</v>
      </c>
      <c r="D89" s="173" t="s">
        <v>39</v>
      </c>
      <c r="E89" s="173" t="s">
        <v>204</v>
      </c>
      <c r="F89" s="168">
        <v>44197</v>
      </c>
      <c r="G89" s="168">
        <v>44470</v>
      </c>
      <c r="H89" s="172" t="s">
        <v>253</v>
      </c>
      <c r="I89" s="172" t="s">
        <v>378</v>
      </c>
      <c r="J89" s="241">
        <v>170</v>
      </c>
      <c r="K89" s="241">
        <v>170</v>
      </c>
      <c r="L89" s="241"/>
      <c r="M89" s="241"/>
      <c r="N89" s="241"/>
      <c r="O89" s="241"/>
      <c r="P89" s="241">
        <v>50</v>
      </c>
      <c r="Q89" s="253" t="s">
        <v>379</v>
      </c>
      <c r="R89" s="173" t="s">
        <v>380</v>
      </c>
    </row>
    <row r="90" ht="53.1" hidden="1" customHeight="1" spans="1:18">
      <c r="A90" s="165">
        <v>41</v>
      </c>
      <c r="B90" s="171" t="s">
        <v>381</v>
      </c>
      <c r="C90" s="172" t="s">
        <v>382</v>
      </c>
      <c r="D90" s="173" t="s">
        <v>39</v>
      </c>
      <c r="E90" s="173" t="s">
        <v>204</v>
      </c>
      <c r="F90" s="168">
        <v>44197</v>
      </c>
      <c r="G90" s="168">
        <v>44470</v>
      </c>
      <c r="H90" s="172" t="s">
        <v>253</v>
      </c>
      <c r="I90" s="172" t="s">
        <v>383</v>
      </c>
      <c r="J90" s="241">
        <v>200</v>
      </c>
      <c r="K90" s="241">
        <v>200</v>
      </c>
      <c r="L90" s="241"/>
      <c r="M90" s="241"/>
      <c r="N90" s="241"/>
      <c r="O90" s="241"/>
      <c r="P90" s="241">
        <v>50</v>
      </c>
      <c r="Q90" s="253" t="s">
        <v>384</v>
      </c>
      <c r="R90" s="173" t="s">
        <v>380</v>
      </c>
    </row>
    <row r="91" ht="53.1" hidden="1" customHeight="1" spans="1:18">
      <c r="A91" s="165">
        <v>42</v>
      </c>
      <c r="B91" s="171" t="s">
        <v>385</v>
      </c>
      <c r="C91" s="172" t="s">
        <v>386</v>
      </c>
      <c r="D91" s="173" t="s">
        <v>39</v>
      </c>
      <c r="E91" s="173" t="s">
        <v>204</v>
      </c>
      <c r="F91" s="168">
        <v>44197</v>
      </c>
      <c r="G91" s="168">
        <v>44470</v>
      </c>
      <c r="H91" s="172" t="s">
        <v>253</v>
      </c>
      <c r="I91" s="172" t="s">
        <v>387</v>
      </c>
      <c r="J91" s="241">
        <v>100</v>
      </c>
      <c r="K91" s="241">
        <v>100</v>
      </c>
      <c r="L91" s="241"/>
      <c r="M91" s="241"/>
      <c r="N91" s="241"/>
      <c r="O91" s="241"/>
      <c r="P91" s="241">
        <v>50</v>
      </c>
      <c r="Q91" s="253" t="s">
        <v>388</v>
      </c>
      <c r="R91" s="173" t="s">
        <v>380</v>
      </c>
    </row>
    <row r="92" s="125" customFormat="1" ht="60.95" hidden="1" customHeight="1" spans="1:18">
      <c r="A92" s="257" t="s">
        <v>389</v>
      </c>
      <c r="B92" s="258"/>
      <c r="C92" s="258"/>
      <c r="D92" s="258"/>
      <c r="E92" s="258"/>
      <c r="F92" s="258"/>
      <c r="G92" s="258"/>
      <c r="H92" s="258"/>
      <c r="I92" s="265"/>
      <c r="J92" s="266">
        <f>SUM(J93:J119)</f>
        <v>27949.6</v>
      </c>
      <c r="K92" s="266">
        <f t="shared" ref="K92:P92" si="2">SUM(K93:K119)</f>
        <v>27949.6</v>
      </c>
      <c r="L92" s="266">
        <f t="shared" si="2"/>
        <v>0</v>
      </c>
      <c r="M92" s="266">
        <f t="shared" si="2"/>
        <v>0</v>
      </c>
      <c r="N92" s="266">
        <f t="shared" si="2"/>
        <v>0</v>
      </c>
      <c r="O92" s="266">
        <f t="shared" si="2"/>
        <v>0</v>
      </c>
      <c r="P92" s="267">
        <f t="shared" si="2"/>
        <v>4610</v>
      </c>
      <c r="Q92" s="279"/>
      <c r="R92" s="250"/>
    </row>
    <row r="93" ht="171.95" hidden="1" customHeight="1" spans="1:18">
      <c r="A93" s="250">
        <v>1</v>
      </c>
      <c r="B93" s="250" t="s">
        <v>390</v>
      </c>
      <c r="C93" s="259" t="s">
        <v>391</v>
      </c>
      <c r="D93" s="259" t="s">
        <v>39</v>
      </c>
      <c r="E93" s="259" t="s">
        <v>392</v>
      </c>
      <c r="F93" s="250">
        <v>2021.01</v>
      </c>
      <c r="G93" s="250">
        <v>2021.08</v>
      </c>
      <c r="H93" s="259" t="s">
        <v>393</v>
      </c>
      <c r="I93" s="268" t="s">
        <v>394</v>
      </c>
      <c r="J93" s="269">
        <v>147.4</v>
      </c>
      <c r="K93" s="269">
        <v>147.4</v>
      </c>
      <c r="L93" s="269">
        <v>0</v>
      </c>
      <c r="M93" s="269">
        <v>0</v>
      </c>
      <c r="N93" s="269">
        <v>0</v>
      </c>
      <c r="O93" s="269">
        <v>0</v>
      </c>
      <c r="P93" s="250">
        <v>7</v>
      </c>
      <c r="Q93" s="268" t="s">
        <v>395</v>
      </c>
      <c r="R93" s="259" t="s">
        <v>396</v>
      </c>
    </row>
    <row r="94" ht="93" hidden="1" customHeight="1" spans="1:18">
      <c r="A94" s="250">
        <v>2</v>
      </c>
      <c r="B94" s="250" t="s">
        <v>397</v>
      </c>
      <c r="C94" s="259" t="s">
        <v>398</v>
      </c>
      <c r="D94" s="259" t="s">
        <v>39</v>
      </c>
      <c r="E94" s="259" t="s">
        <v>399</v>
      </c>
      <c r="F94" s="250">
        <v>2021.01</v>
      </c>
      <c r="G94" s="250">
        <v>2021.08</v>
      </c>
      <c r="H94" s="259" t="s">
        <v>400</v>
      </c>
      <c r="I94" s="268" t="s">
        <v>401</v>
      </c>
      <c r="J94" s="269">
        <v>375</v>
      </c>
      <c r="K94" s="269">
        <v>375</v>
      </c>
      <c r="L94" s="269">
        <v>0</v>
      </c>
      <c r="M94" s="269">
        <v>0</v>
      </c>
      <c r="N94" s="269">
        <v>0</v>
      </c>
      <c r="O94" s="269">
        <v>0</v>
      </c>
      <c r="P94" s="250">
        <v>31</v>
      </c>
      <c r="Q94" s="268" t="s">
        <v>402</v>
      </c>
      <c r="R94" s="259" t="s">
        <v>396</v>
      </c>
    </row>
    <row r="95" ht="93" hidden="1" customHeight="1" spans="1:18">
      <c r="A95" s="250">
        <v>3</v>
      </c>
      <c r="B95" s="250" t="s">
        <v>403</v>
      </c>
      <c r="C95" s="259" t="s">
        <v>404</v>
      </c>
      <c r="D95" s="259" t="s">
        <v>39</v>
      </c>
      <c r="E95" s="259" t="s">
        <v>399</v>
      </c>
      <c r="F95" s="250">
        <v>2021.01</v>
      </c>
      <c r="G95" s="250">
        <v>2021.08</v>
      </c>
      <c r="H95" s="259" t="s">
        <v>393</v>
      </c>
      <c r="I95" s="268" t="s">
        <v>405</v>
      </c>
      <c r="J95" s="269">
        <v>525</v>
      </c>
      <c r="K95" s="269">
        <v>525</v>
      </c>
      <c r="L95" s="269">
        <v>0</v>
      </c>
      <c r="M95" s="269">
        <v>0</v>
      </c>
      <c r="N95" s="269">
        <v>0</v>
      </c>
      <c r="O95" s="269">
        <v>0</v>
      </c>
      <c r="P95" s="250">
        <v>7</v>
      </c>
      <c r="Q95" s="268" t="s">
        <v>406</v>
      </c>
      <c r="R95" s="259" t="s">
        <v>396</v>
      </c>
    </row>
    <row r="96" ht="93" hidden="1" customHeight="1" spans="1:18">
      <c r="A96" s="250">
        <v>4</v>
      </c>
      <c r="B96" s="417" t="s">
        <v>407</v>
      </c>
      <c r="C96" s="259" t="s">
        <v>408</v>
      </c>
      <c r="D96" s="259" t="s">
        <v>39</v>
      </c>
      <c r="E96" s="259" t="s">
        <v>399</v>
      </c>
      <c r="F96" s="250">
        <v>2021.01</v>
      </c>
      <c r="G96" s="250">
        <v>2021.08</v>
      </c>
      <c r="H96" s="259" t="s">
        <v>393</v>
      </c>
      <c r="I96" s="268" t="s">
        <v>409</v>
      </c>
      <c r="J96" s="269">
        <v>180</v>
      </c>
      <c r="K96" s="269">
        <v>180</v>
      </c>
      <c r="L96" s="269">
        <v>0</v>
      </c>
      <c r="M96" s="269">
        <v>0</v>
      </c>
      <c r="N96" s="269">
        <v>0</v>
      </c>
      <c r="O96" s="269">
        <v>0</v>
      </c>
      <c r="P96" s="250">
        <v>7</v>
      </c>
      <c r="Q96" s="268" t="s">
        <v>406</v>
      </c>
      <c r="R96" s="259" t="s">
        <v>396</v>
      </c>
    </row>
    <row r="97" ht="93" hidden="1" customHeight="1" spans="1:18">
      <c r="A97" s="250">
        <v>5</v>
      </c>
      <c r="B97" s="417" t="s">
        <v>410</v>
      </c>
      <c r="C97" s="259" t="s">
        <v>411</v>
      </c>
      <c r="D97" s="259" t="s">
        <v>39</v>
      </c>
      <c r="E97" s="259" t="s">
        <v>399</v>
      </c>
      <c r="F97" s="250">
        <v>2021.01</v>
      </c>
      <c r="G97" s="250">
        <v>2021.08</v>
      </c>
      <c r="H97" s="259" t="s">
        <v>393</v>
      </c>
      <c r="I97" s="268" t="s">
        <v>412</v>
      </c>
      <c r="J97" s="269">
        <v>25</v>
      </c>
      <c r="K97" s="269">
        <v>25</v>
      </c>
      <c r="L97" s="269">
        <v>0</v>
      </c>
      <c r="M97" s="269">
        <v>0</v>
      </c>
      <c r="N97" s="269">
        <v>0</v>
      </c>
      <c r="O97" s="269">
        <v>0</v>
      </c>
      <c r="P97" s="250">
        <v>7</v>
      </c>
      <c r="Q97" s="268" t="s">
        <v>413</v>
      </c>
      <c r="R97" s="259" t="s">
        <v>396</v>
      </c>
    </row>
    <row r="98" ht="93" hidden="1" customHeight="1" spans="1:18">
      <c r="A98" s="250">
        <v>6</v>
      </c>
      <c r="B98" s="250" t="s">
        <v>414</v>
      </c>
      <c r="C98" s="259" t="s">
        <v>415</v>
      </c>
      <c r="D98" s="259" t="s">
        <v>39</v>
      </c>
      <c r="E98" s="259" t="s">
        <v>399</v>
      </c>
      <c r="F98" s="250">
        <v>2021.01</v>
      </c>
      <c r="G98" s="250">
        <v>2021.08</v>
      </c>
      <c r="H98" s="259" t="s">
        <v>416</v>
      </c>
      <c r="I98" s="268" t="s">
        <v>417</v>
      </c>
      <c r="J98" s="269">
        <v>14</v>
      </c>
      <c r="K98" s="269">
        <v>14</v>
      </c>
      <c r="L98" s="269">
        <v>0</v>
      </c>
      <c r="M98" s="269">
        <v>0</v>
      </c>
      <c r="N98" s="269">
        <v>0</v>
      </c>
      <c r="O98" s="269">
        <v>0</v>
      </c>
      <c r="P98" s="250">
        <v>5</v>
      </c>
      <c r="Q98" s="268" t="s">
        <v>418</v>
      </c>
      <c r="R98" s="259" t="s">
        <v>396</v>
      </c>
    </row>
    <row r="99" ht="93" hidden="1" customHeight="1" spans="1:18">
      <c r="A99" s="250">
        <v>7</v>
      </c>
      <c r="B99" s="250" t="s">
        <v>419</v>
      </c>
      <c r="C99" s="259" t="s">
        <v>420</v>
      </c>
      <c r="D99" s="259" t="s">
        <v>39</v>
      </c>
      <c r="E99" s="259" t="s">
        <v>421</v>
      </c>
      <c r="F99" s="250">
        <v>2021.01</v>
      </c>
      <c r="G99" s="250">
        <v>2021.08</v>
      </c>
      <c r="H99" s="259" t="s">
        <v>422</v>
      </c>
      <c r="I99" s="268" t="s">
        <v>423</v>
      </c>
      <c r="J99" s="269">
        <v>875</v>
      </c>
      <c r="K99" s="269">
        <v>875</v>
      </c>
      <c r="L99" s="269">
        <v>0</v>
      </c>
      <c r="M99" s="269">
        <v>0</v>
      </c>
      <c r="N99" s="269">
        <v>0</v>
      </c>
      <c r="O99" s="269">
        <v>0</v>
      </c>
      <c r="P99" s="250">
        <v>40</v>
      </c>
      <c r="Q99" s="268" t="s">
        <v>424</v>
      </c>
      <c r="R99" s="259" t="s">
        <v>425</v>
      </c>
    </row>
    <row r="100" ht="93" hidden="1" customHeight="1" spans="1:18">
      <c r="A100" s="250">
        <v>8</v>
      </c>
      <c r="B100" s="250" t="s">
        <v>426</v>
      </c>
      <c r="C100" s="259" t="s">
        <v>427</v>
      </c>
      <c r="D100" s="259" t="s">
        <v>39</v>
      </c>
      <c r="E100" s="259" t="s">
        <v>428</v>
      </c>
      <c r="F100" s="250">
        <v>2021.01</v>
      </c>
      <c r="G100" s="250">
        <v>2021.08</v>
      </c>
      <c r="H100" s="259" t="s">
        <v>429</v>
      </c>
      <c r="I100" s="268" t="s">
        <v>430</v>
      </c>
      <c r="J100" s="269">
        <v>173</v>
      </c>
      <c r="K100" s="269">
        <v>173</v>
      </c>
      <c r="L100" s="269">
        <v>0</v>
      </c>
      <c r="M100" s="269">
        <v>0</v>
      </c>
      <c r="N100" s="269">
        <v>0</v>
      </c>
      <c r="O100" s="269">
        <v>0</v>
      </c>
      <c r="P100" s="250">
        <v>52</v>
      </c>
      <c r="Q100" s="268" t="s">
        <v>431</v>
      </c>
      <c r="R100" s="259" t="s">
        <v>425</v>
      </c>
    </row>
    <row r="101" ht="93" hidden="1" customHeight="1" spans="1:18">
      <c r="A101" s="250">
        <v>9</v>
      </c>
      <c r="B101" s="250" t="s">
        <v>432</v>
      </c>
      <c r="C101" s="259" t="s">
        <v>433</v>
      </c>
      <c r="D101" s="259" t="s">
        <v>39</v>
      </c>
      <c r="E101" s="259" t="s">
        <v>428</v>
      </c>
      <c r="F101" s="250">
        <v>2021.01</v>
      </c>
      <c r="G101" s="250">
        <v>2021.08</v>
      </c>
      <c r="H101" s="259" t="s">
        <v>429</v>
      </c>
      <c r="I101" s="268" t="s">
        <v>434</v>
      </c>
      <c r="J101" s="269">
        <v>116</v>
      </c>
      <c r="K101" s="269">
        <v>116</v>
      </c>
      <c r="L101" s="269">
        <v>0</v>
      </c>
      <c r="M101" s="269">
        <v>0</v>
      </c>
      <c r="N101" s="269">
        <v>0</v>
      </c>
      <c r="O101" s="269">
        <v>0</v>
      </c>
      <c r="P101" s="250">
        <v>52</v>
      </c>
      <c r="Q101" s="268" t="s">
        <v>435</v>
      </c>
      <c r="R101" s="259" t="s">
        <v>425</v>
      </c>
    </row>
    <row r="102" ht="93" hidden="1" customHeight="1" spans="1:18">
      <c r="A102" s="250">
        <v>10</v>
      </c>
      <c r="B102" s="250" t="s">
        <v>436</v>
      </c>
      <c r="C102" s="259" t="s">
        <v>437</v>
      </c>
      <c r="D102" s="259" t="s">
        <v>39</v>
      </c>
      <c r="E102" s="259" t="s">
        <v>421</v>
      </c>
      <c r="F102" s="250">
        <v>2021.01</v>
      </c>
      <c r="G102" s="250">
        <v>2021.08</v>
      </c>
      <c r="H102" s="259" t="s">
        <v>438</v>
      </c>
      <c r="I102" s="268" t="s">
        <v>439</v>
      </c>
      <c r="J102" s="269">
        <v>380</v>
      </c>
      <c r="K102" s="269">
        <v>380</v>
      </c>
      <c r="L102" s="269">
        <v>0</v>
      </c>
      <c r="M102" s="269">
        <v>0</v>
      </c>
      <c r="N102" s="269">
        <v>0</v>
      </c>
      <c r="O102" s="269">
        <v>0</v>
      </c>
      <c r="P102" s="250">
        <v>20</v>
      </c>
      <c r="Q102" s="268" t="s">
        <v>440</v>
      </c>
      <c r="R102" s="259" t="s">
        <v>425</v>
      </c>
    </row>
    <row r="103" ht="93" hidden="1" customHeight="1" spans="1:18">
      <c r="A103" s="250">
        <v>11</v>
      </c>
      <c r="B103" s="250" t="s">
        <v>441</v>
      </c>
      <c r="C103" s="259" t="s">
        <v>442</v>
      </c>
      <c r="D103" s="259" t="s">
        <v>39</v>
      </c>
      <c r="E103" s="259" t="s">
        <v>443</v>
      </c>
      <c r="F103" s="250">
        <v>2021.01</v>
      </c>
      <c r="G103" s="250">
        <v>2021.08</v>
      </c>
      <c r="H103" s="259" t="s">
        <v>444</v>
      </c>
      <c r="I103" s="268" t="s">
        <v>445</v>
      </c>
      <c r="J103" s="269">
        <v>141.8</v>
      </c>
      <c r="K103" s="269">
        <v>141.8</v>
      </c>
      <c r="L103" s="269">
        <v>0</v>
      </c>
      <c r="M103" s="269">
        <v>0</v>
      </c>
      <c r="N103" s="269">
        <v>0</v>
      </c>
      <c r="O103" s="269">
        <v>0</v>
      </c>
      <c r="P103" s="250">
        <v>74</v>
      </c>
      <c r="Q103" s="268" t="s">
        <v>446</v>
      </c>
      <c r="R103" s="259" t="s">
        <v>447</v>
      </c>
    </row>
    <row r="104" ht="93" hidden="1" customHeight="1" spans="1:18">
      <c r="A104" s="250">
        <v>12</v>
      </c>
      <c r="B104" s="250" t="s">
        <v>448</v>
      </c>
      <c r="C104" s="259" t="s">
        <v>449</v>
      </c>
      <c r="D104" s="259" t="s">
        <v>39</v>
      </c>
      <c r="E104" s="259" t="s">
        <v>450</v>
      </c>
      <c r="F104" s="250">
        <v>2021.01</v>
      </c>
      <c r="G104" s="250">
        <v>2021.08</v>
      </c>
      <c r="H104" s="259" t="s">
        <v>451</v>
      </c>
      <c r="I104" s="268" t="s">
        <v>452</v>
      </c>
      <c r="J104" s="269">
        <v>750</v>
      </c>
      <c r="K104" s="269">
        <v>750</v>
      </c>
      <c r="L104" s="269">
        <v>0</v>
      </c>
      <c r="M104" s="269">
        <v>0</v>
      </c>
      <c r="N104" s="269">
        <v>0</v>
      </c>
      <c r="O104" s="269">
        <v>0</v>
      </c>
      <c r="P104" s="250">
        <v>100</v>
      </c>
      <c r="Q104" s="268" t="s">
        <v>453</v>
      </c>
      <c r="R104" s="259" t="s">
        <v>447</v>
      </c>
    </row>
    <row r="105" ht="93" hidden="1" customHeight="1" spans="1:18">
      <c r="A105" s="250">
        <v>13</v>
      </c>
      <c r="B105" s="250" t="s">
        <v>454</v>
      </c>
      <c r="C105" s="259" t="s">
        <v>455</v>
      </c>
      <c r="D105" s="259" t="s">
        <v>39</v>
      </c>
      <c r="E105" s="259" t="s">
        <v>456</v>
      </c>
      <c r="F105" s="250">
        <v>2021.01</v>
      </c>
      <c r="G105" s="250">
        <v>2021.08</v>
      </c>
      <c r="H105" s="259" t="s">
        <v>444</v>
      </c>
      <c r="I105" s="268" t="s">
        <v>457</v>
      </c>
      <c r="J105" s="269">
        <v>60</v>
      </c>
      <c r="K105" s="269">
        <v>60</v>
      </c>
      <c r="L105" s="269">
        <v>0</v>
      </c>
      <c r="M105" s="269">
        <v>0</v>
      </c>
      <c r="N105" s="269">
        <v>0</v>
      </c>
      <c r="O105" s="269">
        <v>0</v>
      </c>
      <c r="P105" s="250">
        <v>74</v>
      </c>
      <c r="Q105" s="268" t="s">
        <v>458</v>
      </c>
      <c r="R105" s="259" t="s">
        <v>447</v>
      </c>
    </row>
    <row r="106" ht="113.1" hidden="1" customHeight="1" spans="1:18">
      <c r="A106" s="250">
        <v>14</v>
      </c>
      <c r="B106" s="250" t="s">
        <v>459</v>
      </c>
      <c r="C106" s="259" t="s">
        <v>460</v>
      </c>
      <c r="D106" s="259" t="s">
        <v>39</v>
      </c>
      <c r="E106" s="259" t="s">
        <v>461</v>
      </c>
      <c r="F106" s="250">
        <v>2021.01</v>
      </c>
      <c r="G106" s="250">
        <v>2021.08</v>
      </c>
      <c r="H106" s="259" t="s">
        <v>462</v>
      </c>
      <c r="I106" s="270" t="s">
        <v>463</v>
      </c>
      <c r="J106" s="269">
        <v>100</v>
      </c>
      <c r="K106" s="269">
        <v>100</v>
      </c>
      <c r="L106" s="269">
        <v>0</v>
      </c>
      <c r="M106" s="269">
        <v>0</v>
      </c>
      <c r="N106" s="269">
        <v>0</v>
      </c>
      <c r="O106" s="269">
        <v>0</v>
      </c>
      <c r="P106" s="250">
        <v>40</v>
      </c>
      <c r="Q106" s="268" t="s">
        <v>464</v>
      </c>
      <c r="R106" s="259" t="s">
        <v>465</v>
      </c>
    </row>
    <row r="107" ht="93" hidden="1" customHeight="1" spans="1:18">
      <c r="A107" s="250">
        <v>15</v>
      </c>
      <c r="B107" s="250" t="s">
        <v>466</v>
      </c>
      <c r="C107" s="259" t="s">
        <v>467</v>
      </c>
      <c r="D107" s="259" t="s">
        <v>39</v>
      </c>
      <c r="E107" s="259" t="s">
        <v>461</v>
      </c>
      <c r="F107" s="250">
        <v>2021.01</v>
      </c>
      <c r="G107" s="250">
        <v>2021.08</v>
      </c>
      <c r="H107" s="259" t="s">
        <v>468</v>
      </c>
      <c r="I107" s="270" t="s">
        <v>469</v>
      </c>
      <c r="J107" s="269">
        <v>560</v>
      </c>
      <c r="K107" s="269">
        <v>560</v>
      </c>
      <c r="L107" s="269">
        <v>0</v>
      </c>
      <c r="M107" s="269">
        <v>0</v>
      </c>
      <c r="N107" s="269">
        <v>0</v>
      </c>
      <c r="O107" s="269">
        <v>0</v>
      </c>
      <c r="P107" s="250">
        <v>96</v>
      </c>
      <c r="Q107" s="268" t="s">
        <v>470</v>
      </c>
      <c r="R107" s="259" t="s">
        <v>465</v>
      </c>
    </row>
    <row r="108" ht="93" hidden="1" customHeight="1" spans="1:18">
      <c r="A108" s="250">
        <v>16</v>
      </c>
      <c r="B108" s="250" t="s">
        <v>471</v>
      </c>
      <c r="C108" s="259" t="s">
        <v>472</v>
      </c>
      <c r="D108" s="259" t="s">
        <v>39</v>
      </c>
      <c r="E108" s="259" t="s">
        <v>473</v>
      </c>
      <c r="F108" s="250">
        <v>2021.01</v>
      </c>
      <c r="G108" s="250">
        <v>2021.08</v>
      </c>
      <c r="H108" s="259" t="s">
        <v>474</v>
      </c>
      <c r="I108" s="270" t="s">
        <v>475</v>
      </c>
      <c r="J108" s="269">
        <v>133</v>
      </c>
      <c r="K108" s="269">
        <v>133</v>
      </c>
      <c r="L108" s="269"/>
      <c r="M108" s="269"/>
      <c r="N108" s="269"/>
      <c r="O108" s="269"/>
      <c r="P108" s="250">
        <v>99</v>
      </c>
      <c r="Q108" s="268" t="s">
        <v>476</v>
      </c>
      <c r="R108" s="259" t="s">
        <v>477</v>
      </c>
    </row>
    <row r="109" ht="138" hidden="1" customHeight="1" spans="1:18">
      <c r="A109" s="250">
        <v>17</v>
      </c>
      <c r="B109" s="250" t="s">
        <v>478</v>
      </c>
      <c r="C109" s="259" t="s">
        <v>479</v>
      </c>
      <c r="D109" s="259" t="s">
        <v>39</v>
      </c>
      <c r="E109" s="259" t="s">
        <v>480</v>
      </c>
      <c r="F109" s="250">
        <v>2021.01</v>
      </c>
      <c r="G109" s="250">
        <v>2021.08</v>
      </c>
      <c r="H109" s="259" t="s">
        <v>481</v>
      </c>
      <c r="I109" s="268" t="s">
        <v>482</v>
      </c>
      <c r="J109" s="269">
        <v>1350</v>
      </c>
      <c r="K109" s="269">
        <v>1350</v>
      </c>
      <c r="L109" s="269"/>
      <c r="M109" s="269"/>
      <c r="N109" s="269"/>
      <c r="O109" s="269"/>
      <c r="P109" s="250">
        <v>87</v>
      </c>
      <c r="Q109" s="268" t="s">
        <v>483</v>
      </c>
      <c r="R109" s="259" t="s">
        <v>477</v>
      </c>
    </row>
    <row r="110" ht="135.95" hidden="1" customHeight="1" spans="1:18">
      <c r="A110" s="250">
        <v>18</v>
      </c>
      <c r="B110" s="250" t="s">
        <v>484</v>
      </c>
      <c r="C110" s="259" t="s">
        <v>485</v>
      </c>
      <c r="D110" s="259" t="s">
        <v>39</v>
      </c>
      <c r="E110" s="259" t="s">
        <v>480</v>
      </c>
      <c r="F110" s="250">
        <v>2021.01</v>
      </c>
      <c r="G110" s="250">
        <v>2021.08</v>
      </c>
      <c r="H110" s="259" t="s">
        <v>481</v>
      </c>
      <c r="I110" s="268" t="s">
        <v>486</v>
      </c>
      <c r="J110" s="269">
        <v>187.5</v>
      </c>
      <c r="K110" s="269">
        <v>187.5</v>
      </c>
      <c r="L110" s="269"/>
      <c r="M110" s="269"/>
      <c r="N110" s="269"/>
      <c r="O110" s="269"/>
      <c r="P110" s="250">
        <v>64</v>
      </c>
      <c r="Q110" s="268" t="s">
        <v>487</v>
      </c>
      <c r="R110" s="259" t="s">
        <v>477</v>
      </c>
    </row>
    <row r="111" ht="123" hidden="1" customHeight="1" spans="1:18">
      <c r="A111" s="250">
        <v>19</v>
      </c>
      <c r="B111" s="250" t="s">
        <v>488</v>
      </c>
      <c r="C111" s="259" t="s">
        <v>489</v>
      </c>
      <c r="D111" s="259" t="s">
        <v>39</v>
      </c>
      <c r="E111" s="259" t="s">
        <v>35</v>
      </c>
      <c r="F111" s="250">
        <v>2021.01</v>
      </c>
      <c r="G111" s="250">
        <v>2021.08</v>
      </c>
      <c r="H111" s="259" t="s">
        <v>490</v>
      </c>
      <c r="I111" s="268" t="s">
        <v>491</v>
      </c>
      <c r="J111" s="269">
        <v>155.4</v>
      </c>
      <c r="K111" s="269">
        <v>155.4</v>
      </c>
      <c r="L111" s="269">
        <v>0</v>
      </c>
      <c r="M111" s="269">
        <v>0</v>
      </c>
      <c r="N111" s="269">
        <v>0</v>
      </c>
      <c r="O111" s="269">
        <v>0</v>
      </c>
      <c r="P111" s="250">
        <v>40</v>
      </c>
      <c r="Q111" s="268" t="s">
        <v>492</v>
      </c>
      <c r="R111" s="259" t="s">
        <v>493</v>
      </c>
    </row>
    <row r="112" ht="93" hidden="1" customHeight="1" spans="1:18">
      <c r="A112" s="250">
        <v>20</v>
      </c>
      <c r="B112" s="250" t="s">
        <v>494</v>
      </c>
      <c r="C112" s="259" t="s">
        <v>495</v>
      </c>
      <c r="D112" s="259" t="s">
        <v>39</v>
      </c>
      <c r="E112" s="259" t="s">
        <v>399</v>
      </c>
      <c r="F112" s="250">
        <v>2021.01</v>
      </c>
      <c r="G112" s="250">
        <v>2021.08</v>
      </c>
      <c r="H112" s="259" t="s">
        <v>496</v>
      </c>
      <c r="I112" s="268" t="s">
        <v>497</v>
      </c>
      <c r="J112" s="269">
        <v>600</v>
      </c>
      <c r="K112" s="269">
        <v>600</v>
      </c>
      <c r="L112" s="269">
        <v>0</v>
      </c>
      <c r="M112" s="269">
        <v>0</v>
      </c>
      <c r="N112" s="269">
        <v>0</v>
      </c>
      <c r="O112" s="269">
        <v>0</v>
      </c>
      <c r="P112" s="250">
        <v>60</v>
      </c>
      <c r="Q112" s="268" t="s">
        <v>498</v>
      </c>
      <c r="R112" s="259" t="s">
        <v>493</v>
      </c>
    </row>
    <row r="113" ht="93" hidden="1" customHeight="1" spans="1:18">
      <c r="A113" s="250">
        <v>21</v>
      </c>
      <c r="B113" s="250" t="s">
        <v>499</v>
      </c>
      <c r="C113" s="259" t="s">
        <v>500</v>
      </c>
      <c r="D113" s="259" t="s">
        <v>39</v>
      </c>
      <c r="E113" s="259" t="s">
        <v>399</v>
      </c>
      <c r="F113" s="250">
        <v>2021.01</v>
      </c>
      <c r="G113" s="250">
        <v>2021.08</v>
      </c>
      <c r="H113" s="259" t="s">
        <v>496</v>
      </c>
      <c r="I113" s="268" t="s">
        <v>501</v>
      </c>
      <c r="J113" s="269">
        <v>37.5</v>
      </c>
      <c r="K113" s="269">
        <v>37.5</v>
      </c>
      <c r="L113" s="269">
        <v>0</v>
      </c>
      <c r="M113" s="269">
        <v>0</v>
      </c>
      <c r="N113" s="269">
        <v>0</v>
      </c>
      <c r="O113" s="269">
        <v>0</v>
      </c>
      <c r="P113" s="250">
        <v>30</v>
      </c>
      <c r="Q113" s="268" t="s">
        <v>502</v>
      </c>
      <c r="R113" s="259" t="s">
        <v>493</v>
      </c>
    </row>
    <row r="114" ht="129" hidden="1" customHeight="1" spans="1:18">
      <c r="A114" s="250">
        <v>22</v>
      </c>
      <c r="B114" s="250" t="s">
        <v>503</v>
      </c>
      <c r="C114" s="259" t="s">
        <v>504</v>
      </c>
      <c r="D114" s="259" t="s">
        <v>39</v>
      </c>
      <c r="E114" s="259" t="s">
        <v>399</v>
      </c>
      <c r="F114" s="250">
        <v>2021.01</v>
      </c>
      <c r="G114" s="250">
        <v>2021.08</v>
      </c>
      <c r="H114" s="259" t="s">
        <v>505</v>
      </c>
      <c r="I114" s="268" t="s">
        <v>506</v>
      </c>
      <c r="J114" s="269">
        <v>516</v>
      </c>
      <c r="K114" s="269">
        <v>516</v>
      </c>
      <c r="L114" s="269">
        <v>0</v>
      </c>
      <c r="M114" s="269">
        <v>0</v>
      </c>
      <c r="N114" s="269">
        <v>0</v>
      </c>
      <c r="O114" s="269">
        <v>0</v>
      </c>
      <c r="P114" s="250">
        <v>34</v>
      </c>
      <c r="Q114" s="268" t="s">
        <v>507</v>
      </c>
      <c r="R114" s="259" t="s">
        <v>493</v>
      </c>
    </row>
    <row r="115" ht="93" hidden="1" customHeight="1" spans="1:18">
      <c r="A115" s="250">
        <v>23</v>
      </c>
      <c r="B115" s="417" t="s">
        <v>508</v>
      </c>
      <c r="C115" s="259" t="s">
        <v>509</v>
      </c>
      <c r="D115" s="259" t="s">
        <v>39</v>
      </c>
      <c r="E115" s="259" t="s">
        <v>510</v>
      </c>
      <c r="F115" s="250">
        <v>2021.01</v>
      </c>
      <c r="G115" s="250">
        <v>2021.08</v>
      </c>
      <c r="H115" s="259" t="s">
        <v>11</v>
      </c>
      <c r="I115" s="268" t="s">
        <v>511</v>
      </c>
      <c r="J115" s="269">
        <v>48</v>
      </c>
      <c r="K115" s="269">
        <v>48</v>
      </c>
      <c r="L115" s="269">
        <v>0</v>
      </c>
      <c r="M115" s="269">
        <v>0</v>
      </c>
      <c r="N115" s="269">
        <v>0</v>
      </c>
      <c r="O115" s="269">
        <v>0</v>
      </c>
      <c r="P115" s="250">
        <v>160</v>
      </c>
      <c r="Q115" s="268" t="s">
        <v>512</v>
      </c>
      <c r="R115" s="259" t="s">
        <v>513</v>
      </c>
    </row>
    <row r="116" ht="93" hidden="1" customHeight="1" spans="1:18">
      <c r="A116" s="250">
        <v>24</v>
      </c>
      <c r="B116" s="417" t="s">
        <v>514</v>
      </c>
      <c r="C116" s="259" t="s">
        <v>515</v>
      </c>
      <c r="D116" s="259" t="s">
        <v>68</v>
      </c>
      <c r="E116" s="259" t="s">
        <v>516</v>
      </c>
      <c r="F116" s="250">
        <v>2021</v>
      </c>
      <c r="G116" s="250">
        <v>2021</v>
      </c>
      <c r="H116" s="259" t="s">
        <v>517</v>
      </c>
      <c r="I116" s="268" t="s">
        <v>518</v>
      </c>
      <c r="J116" s="269">
        <v>5750</v>
      </c>
      <c r="K116" s="269">
        <v>5750</v>
      </c>
      <c r="L116" s="269">
        <v>0</v>
      </c>
      <c r="M116" s="269">
        <v>0</v>
      </c>
      <c r="N116" s="269">
        <v>0</v>
      </c>
      <c r="O116" s="269">
        <v>0</v>
      </c>
      <c r="P116" s="250">
        <v>1264</v>
      </c>
      <c r="Q116" s="268" t="s">
        <v>519</v>
      </c>
      <c r="R116" s="259" t="s">
        <v>520</v>
      </c>
    </row>
    <row r="117" ht="93" hidden="1" customHeight="1" spans="1:18">
      <c r="A117" s="250">
        <v>25</v>
      </c>
      <c r="B117" s="417" t="s">
        <v>521</v>
      </c>
      <c r="C117" s="259" t="s">
        <v>522</v>
      </c>
      <c r="D117" s="259" t="s">
        <v>39</v>
      </c>
      <c r="E117" s="259" t="s">
        <v>516</v>
      </c>
      <c r="F117" s="250">
        <v>2021</v>
      </c>
      <c r="G117" s="250">
        <v>2021</v>
      </c>
      <c r="H117" s="259" t="s">
        <v>523</v>
      </c>
      <c r="I117" s="268" t="s">
        <v>524</v>
      </c>
      <c r="J117" s="269">
        <v>8500</v>
      </c>
      <c r="K117" s="269">
        <v>8500</v>
      </c>
      <c r="L117" s="269">
        <v>0</v>
      </c>
      <c r="M117" s="269">
        <v>0</v>
      </c>
      <c r="N117" s="269">
        <v>0</v>
      </c>
      <c r="O117" s="269">
        <v>0</v>
      </c>
      <c r="P117" s="250">
        <v>1446</v>
      </c>
      <c r="Q117" s="268" t="s">
        <v>525</v>
      </c>
      <c r="R117" s="259" t="s">
        <v>520</v>
      </c>
    </row>
    <row r="118" ht="129.95" hidden="1" customHeight="1" spans="1:18">
      <c r="A118" s="250">
        <v>26</v>
      </c>
      <c r="B118" s="417" t="s">
        <v>526</v>
      </c>
      <c r="C118" s="259" t="s">
        <v>527</v>
      </c>
      <c r="D118" s="259" t="s">
        <v>39</v>
      </c>
      <c r="E118" s="259" t="s">
        <v>516</v>
      </c>
      <c r="F118" s="250">
        <v>2021</v>
      </c>
      <c r="G118" s="250">
        <v>2021</v>
      </c>
      <c r="H118" s="259" t="s">
        <v>528</v>
      </c>
      <c r="I118" s="268" t="s">
        <v>529</v>
      </c>
      <c r="J118" s="269">
        <v>3125</v>
      </c>
      <c r="K118" s="269">
        <v>3125</v>
      </c>
      <c r="L118" s="269">
        <v>0</v>
      </c>
      <c r="M118" s="269">
        <v>0</v>
      </c>
      <c r="N118" s="269">
        <v>0</v>
      </c>
      <c r="O118" s="269">
        <v>0</v>
      </c>
      <c r="P118" s="250">
        <v>248</v>
      </c>
      <c r="Q118" s="268" t="s">
        <v>530</v>
      </c>
      <c r="R118" s="259" t="s">
        <v>531</v>
      </c>
    </row>
    <row r="119" ht="93" hidden="1" customHeight="1" spans="1:18">
      <c r="A119" s="250">
        <v>27</v>
      </c>
      <c r="B119" s="417" t="s">
        <v>532</v>
      </c>
      <c r="C119" s="259" t="s">
        <v>533</v>
      </c>
      <c r="D119" s="259" t="s">
        <v>39</v>
      </c>
      <c r="E119" s="259" t="s">
        <v>516</v>
      </c>
      <c r="F119" s="250">
        <v>2021</v>
      </c>
      <c r="G119" s="250">
        <v>2021</v>
      </c>
      <c r="H119" s="259" t="s">
        <v>534</v>
      </c>
      <c r="I119" s="268" t="s">
        <v>535</v>
      </c>
      <c r="J119" s="269">
        <v>3125</v>
      </c>
      <c r="K119" s="269">
        <v>3125</v>
      </c>
      <c r="L119" s="269">
        <v>0</v>
      </c>
      <c r="M119" s="269">
        <v>0</v>
      </c>
      <c r="N119" s="269">
        <v>0</v>
      </c>
      <c r="O119" s="269">
        <v>0</v>
      </c>
      <c r="P119" s="250">
        <v>466</v>
      </c>
      <c r="Q119" s="268" t="s">
        <v>530</v>
      </c>
      <c r="R119" s="259" t="s">
        <v>531</v>
      </c>
    </row>
    <row r="120" s="124" customFormat="1" ht="62.1" hidden="1" customHeight="1" spans="1:18">
      <c r="A120" s="163" t="s">
        <v>536</v>
      </c>
      <c r="B120" s="164"/>
      <c r="C120" s="164"/>
      <c r="D120" s="164"/>
      <c r="E120" s="164"/>
      <c r="F120" s="164"/>
      <c r="G120" s="164"/>
      <c r="H120" s="164"/>
      <c r="I120" s="225"/>
      <c r="J120" s="271">
        <f>SUM(J121:J349)</f>
        <v>61373.2905</v>
      </c>
      <c r="K120" s="271">
        <f t="shared" ref="K120:P120" si="3">SUM(K121:K349)</f>
        <v>54753.2905</v>
      </c>
      <c r="L120" s="271">
        <f t="shared" si="3"/>
        <v>0</v>
      </c>
      <c r="M120" s="271">
        <f t="shared" si="3"/>
        <v>0</v>
      </c>
      <c r="N120" s="271">
        <f t="shared" si="3"/>
        <v>0</v>
      </c>
      <c r="O120" s="271">
        <f t="shared" si="3"/>
        <v>6620</v>
      </c>
      <c r="P120" s="272">
        <f t="shared" si="3"/>
        <v>23005</v>
      </c>
      <c r="Q120" s="280"/>
      <c r="R120" s="135"/>
    </row>
    <row r="121" s="124" customFormat="1" ht="111" hidden="1" customHeight="1" spans="1:18">
      <c r="A121" s="260">
        <v>1</v>
      </c>
      <c r="B121" s="261">
        <v>6528252021001</v>
      </c>
      <c r="C121" s="262" t="s">
        <v>537</v>
      </c>
      <c r="D121" s="262" t="s">
        <v>39</v>
      </c>
      <c r="E121" s="263" t="s">
        <v>291</v>
      </c>
      <c r="F121" s="264" t="s">
        <v>538</v>
      </c>
      <c r="G121" s="264">
        <v>2021.12</v>
      </c>
      <c r="H121" s="262" t="s">
        <v>539</v>
      </c>
      <c r="I121" s="273" t="s">
        <v>540</v>
      </c>
      <c r="J121" s="274">
        <v>77</v>
      </c>
      <c r="K121" s="274">
        <v>77</v>
      </c>
      <c r="L121" s="275"/>
      <c r="M121" s="276"/>
      <c r="N121" s="276"/>
      <c r="O121" s="276"/>
      <c r="P121" s="277">
        <v>18</v>
      </c>
      <c r="Q121" s="281" t="s">
        <v>541</v>
      </c>
      <c r="R121" s="282" t="s">
        <v>542</v>
      </c>
    </row>
    <row r="122" s="124" customFormat="1" ht="92.1" hidden="1" customHeight="1" spans="1:18">
      <c r="A122" s="260">
        <v>2</v>
      </c>
      <c r="B122" s="261">
        <v>6528252021002</v>
      </c>
      <c r="C122" s="262" t="s">
        <v>543</v>
      </c>
      <c r="D122" s="262" t="s">
        <v>39</v>
      </c>
      <c r="E122" s="263" t="s">
        <v>544</v>
      </c>
      <c r="F122" s="264" t="s">
        <v>538</v>
      </c>
      <c r="G122" s="264">
        <v>2021.12</v>
      </c>
      <c r="H122" s="262" t="s">
        <v>539</v>
      </c>
      <c r="I122" s="273" t="s">
        <v>545</v>
      </c>
      <c r="J122" s="274">
        <v>37.8</v>
      </c>
      <c r="K122" s="274">
        <v>37.8</v>
      </c>
      <c r="L122" s="275"/>
      <c r="M122" s="276"/>
      <c r="N122" s="276"/>
      <c r="O122" s="276"/>
      <c r="P122" s="277">
        <v>18</v>
      </c>
      <c r="Q122" s="281" t="s">
        <v>546</v>
      </c>
      <c r="R122" s="282" t="s">
        <v>542</v>
      </c>
    </row>
    <row r="123" s="124" customFormat="1" ht="140.1" hidden="1" customHeight="1" spans="1:18">
      <c r="A123" s="260">
        <v>3</v>
      </c>
      <c r="B123" s="261">
        <v>6528252021003</v>
      </c>
      <c r="C123" s="262" t="s">
        <v>547</v>
      </c>
      <c r="D123" s="262" t="s">
        <v>39</v>
      </c>
      <c r="E123" s="263" t="s">
        <v>548</v>
      </c>
      <c r="F123" s="264" t="s">
        <v>538</v>
      </c>
      <c r="G123" s="264">
        <v>2021.12</v>
      </c>
      <c r="H123" s="262" t="s">
        <v>539</v>
      </c>
      <c r="I123" s="273" t="s">
        <v>549</v>
      </c>
      <c r="J123" s="274">
        <v>133</v>
      </c>
      <c r="K123" s="274">
        <v>133</v>
      </c>
      <c r="L123" s="275"/>
      <c r="M123" s="276"/>
      <c r="N123" s="276"/>
      <c r="O123" s="276"/>
      <c r="P123" s="277">
        <v>30</v>
      </c>
      <c r="Q123" s="281" t="s">
        <v>550</v>
      </c>
      <c r="R123" s="282" t="s">
        <v>542</v>
      </c>
    </row>
    <row r="124" s="124" customFormat="1" ht="140.1" hidden="1" customHeight="1" spans="1:18">
      <c r="A124" s="260">
        <v>4</v>
      </c>
      <c r="B124" s="261">
        <v>6528252021004</v>
      </c>
      <c r="C124" s="262" t="s">
        <v>551</v>
      </c>
      <c r="D124" s="262" t="s">
        <v>39</v>
      </c>
      <c r="E124" s="263" t="s">
        <v>548</v>
      </c>
      <c r="F124" s="264" t="s">
        <v>538</v>
      </c>
      <c r="G124" s="264">
        <v>2021.12</v>
      </c>
      <c r="H124" s="262" t="s">
        <v>539</v>
      </c>
      <c r="I124" s="273" t="s">
        <v>552</v>
      </c>
      <c r="J124" s="274">
        <v>188</v>
      </c>
      <c r="K124" s="274">
        <v>188</v>
      </c>
      <c r="L124" s="275"/>
      <c r="M124" s="276"/>
      <c r="N124" s="276"/>
      <c r="O124" s="276"/>
      <c r="P124" s="277">
        <v>30</v>
      </c>
      <c r="Q124" s="281" t="s">
        <v>550</v>
      </c>
      <c r="R124" s="282" t="s">
        <v>542</v>
      </c>
    </row>
    <row r="125" s="124" customFormat="1" ht="105.95" hidden="1" customHeight="1" spans="1:18">
      <c r="A125" s="260">
        <v>5</v>
      </c>
      <c r="B125" s="261">
        <v>6528252021005</v>
      </c>
      <c r="C125" s="262" t="s">
        <v>551</v>
      </c>
      <c r="D125" s="262" t="s">
        <v>39</v>
      </c>
      <c r="E125" s="263" t="s">
        <v>548</v>
      </c>
      <c r="F125" s="264" t="s">
        <v>538</v>
      </c>
      <c r="G125" s="264">
        <v>2021.12</v>
      </c>
      <c r="H125" s="262" t="s">
        <v>539</v>
      </c>
      <c r="I125" s="273" t="s">
        <v>553</v>
      </c>
      <c r="J125" s="274">
        <v>276</v>
      </c>
      <c r="K125" s="274">
        <v>276</v>
      </c>
      <c r="L125" s="275"/>
      <c r="M125" s="276"/>
      <c r="N125" s="276"/>
      <c r="O125" s="276"/>
      <c r="P125" s="277">
        <v>30</v>
      </c>
      <c r="Q125" s="281" t="s">
        <v>550</v>
      </c>
      <c r="R125" s="282" t="s">
        <v>542</v>
      </c>
    </row>
    <row r="126" s="124" customFormat="1" ht="92.1" hidden="1" customHeight="1" spans="1:18">
      <c r="A126" s="260">
        <v>6</v>
      </c>
      <c r="B126" s="261">
        <v>6528252021006</v>
      </c>
      <c r="C126" s="262" t="s">
        <v>551</v>
      </c>
      <c r="D126" s="262" t="s">
        <v>39</v>
      </c>
      <c r="E126" s="263" t="s">
        <v>548</v>
      </c>
      <c r="F126" s="264" t="s">
        <v>538</v>
      </c>
      <c r="G126" s="264">
        <v>2021.12</v>
      </c>
      <c r="H126" s="262" t="s">
        <v>554</v>
      </c>
      <c r="I126" s="273" t="s">
        <v>555</v>
      </c>
      <c r="J126" s="278">
        <v>90.168</v>
      </c>
      <c r="K126" s="278">
        <v>90.168</v>
      </c>
      <c r="L126" s="275"/>
      <c r="M126" s="276"/>
      <c r="N126" s="276"/>
      <c r="O126" s="276"/>
      <c r="P126" s="277">
        <v>3</v>
      </c>
      <c r="Q126" s="281" t="s">
        <v>556</v>
      </c>
      <c r="R126" s="282" t="s">
        <v>542</v>
      </c>
    </row>
    <row r="127" s="124" customFormat="1" ht="198" hidden="1" customHeight="1" spans="1:18">
      <c r="A127" s="260">
        <v>7</v>
      </c>
      <c r="B127" s="261">
        <v>6528252021007</v>
      </c>
      <c r="C127" s="262" t="s">
        <v>557</v>
      </c>
      <c r="D127" s="262" t="s">
        <v>39</v>
      </c>
      <c r="E127" s="263" t="s">
        <v>558</v>
      </c>
      <c r="F127" s="264" t="s">
        <v>538</v>
      </c>
      <c r="G127" s="264">
        <v>2021.12</v>
      </c>
      <c r="H127" s="262" t="s">
        <v>559</v>
      </c>
      <c r="I127" s="273" t="s">
        <v>560</v>
      </c>
      <c r="J127" s="274">
        <v>98.26</v>
      </c>
      <c r="K127" s="274">
        <v>98.26</v>
      </c>
      <c r="L127" s="275"/>
      <c r="M127" s="276"/>
      <c r="N127" s="276"/>
      <c r="O127" s="276"/>
      <c r="P127" s="277">
        <v>181</v>
      </c>
      <c r="Q127" s="281" t="s">
        <v>561</v>
      </c>
      <c r="R127" s="282" t="s">
        <v>542</v>
      </c>
    </row>
    <row r="128" s="124" customFormat="1" ht="78" hidden="1" customHeight="1" spans="1:18">
      <c r="A128" s="260">
        <v>8</v>
      </c>
      <c r="B128" s="261">
        <v>6528252021008</v>
      </c>
      <c r="C128" s="262" t="s">
        <v>562</v>
      </c>
      <c r="D128" s="262" t="s">
        <v>39</v>
      </c>
      <c r="E128" s="263" t="s">
        <v>544</v>
      </c>
      <c r="F128" s="264" t="s">
        <v>538</v>
      </c>
      <c r="G128" s="264">
        <v>2021.12</v>
      </c>
      <c r="H128" s="262" t="s">
        <v>563</v>
      </c>
      <c r="I128" s="273" t="s">
        <v>564</v>
      </c>
      <c r="J128" s="274">
        <v>40</v>
      </c>
      <c r="K128" s="274">
        <v>40</v>
      </c>
      <c r="L128" s="275"/>
      <c r="M128" s="276"/>
      <c r="N128" s="276"/>
      <c r="O128" s="276"/>
      <c r="P128" s="277">
        <v>40</v>
      </c>
      <c r="Q128" s="281" t="s">
        <v>565</v>
      </c>
      <c r="R128" s="282" t="s">
        <v>542</v>
      </c>
    </row>
    <row r="129" s="124" customFormat="1" ht="111" hidden="1" customHeight="1" spans="1:18">
      <c r="A129" s="260">
        <v>9</v>
      </c>
      <c r="B129" s="261">
        <v>6528252021009</v>
      </c>
      <c r="C129" s="262" t="s">
        <v>566</v>
      </c>
      <c r="D129" s="262" t="s">
        <v>39</v>
      </c>
      <c r="E129" s="263" t="s">
        <v>204</v>
      </c>
      <c r="F129" s="264" t="s">
        <v>538</v>
      </c>
      <c r="G129" s="264">
        <v>2021.12</v>
      </c>
      <c r="H129" s="262" t="s">
        <v>567</v>
      </c>
      <c r="I129" s="273" t="s">
        <v>568</v>
      </c>
      <c r="J129" s="274">
        <v>58.5</v>
      </c>
      <c r="K129" s="274">
        <v>58.5</v>
      </c>
      <c r="L129" s="275"/>
      <c r="M129" s="276"/>
      <c r="N129" s="276"/>
      <c r="O129" s="276"/>
      <c r="P129" s="277">
        <v>58</v>
      </c>
      <c r="Q129" s="281" t="s">
        <v>569</v>
      </c>
      <c r="R129" s="282" t="s">
        <v>542</v>
      </c>
    </row>
    <row r="130" s="124" customFormat="1" ht="140.1" hidden="1" customHeight="1" spans="1:18">
      <c r="A130" s="260">
        <v>10</v>
      </c>
      <c r="B130" s="261">
        <v>6528252021010</v>
      </c>
      <c r="C130" s="262" t="s">
        <v>570</v>
      </c>
      <c r="D130" s="262" t="s">
        <v>39</v>
      </c>
      <c r="E130" s="263" t="s">
        <v>291</v>
      </c>
      <c r="F130" s="264" t="s">
        <v>538</v>
      </c>
      <c r="G130" s="264">
        <v>2021.12</v>
      </c>
      <c r="H130" s="262" t="s">
        <v>567</v>
      </c>
      <c r="I130" s="273" t="s">
        <v>571</v>
      </c>
      <c r="J130" s="274">
        <v>25.5</v>
      </c>
      <c r="K130" s="274">
        <v>25.5</v>
      </c>
      <c r="L130" s="275"/>
      <c r="M130" s="276"/>
      <c r="N130" s="276"/>
      <c r="O130" s="276"/>
      <c r="P130" s="277">
        <v>150</v>
      </c>
      <c r="Q130" s="281" t="s">
        <v>572</v>
      </c>
      <c r="R130" s="282" t="s">
        <v>542</v>
      </c>
    </row>
    <row r="131" s="124" customFormat="1" ht="87" hidden="1" customHeight="1" spans="1:18">
      <c r="A131" s="260">
        <v>11</v>
      </c>
      <c r="B131" s="261">
        <v>6528252021011</v>
      </c>
      <c r="C131" s="283" t="s">
        <v>573</v>
      </c>
      <c r="D131" s="262" t="s">
        <v>39</v>
      </c>
      <c r="E131" s="263" t="s">
        <v>291</v>
      </c>
      <c r="F131" s="264" t="s">
        <v>538</v>
      </c>
      <c r="G131" s="264">
        <v>2021.12</v>
      </c>
      <c r="H131" s="262" t="s">
        <v>567</v>
      </c>
      <c r="I131" s="273" t="s">
        <v>574</v>
      </c>
      <c r="J131" s="274">
        <v>7.8</v>
      </c>
      <c r="K131" s="274">
        <v>7.8</v>
      </c>
      <c r="L131" s="275"/>
      <c r="M131" s="276"/>
      <c r="N131" s="276"/>
      <c r="O131" s="276"/>
      <c r="P131" s="277">
        <v>181</v>
      </c>
      <c r="Q131" s="281" t="s">
        <v>575</v>
      </c>
      <c r="R131" s="282" t="s">
        <v>542</v>
      </c>
    </row>
    <row r="132" s="124" customFormat="1" ht="87" hidden="1" customHeight="1" spans="1:18">
      <c r="A132" s="260">
        <v>12</v>
      </c>
      <c r="B132" s="261">
        <v>6528252021012</v>
      </c>
      <c r="C132" s="262" t="s">
        <v>576</v>
      </c>
      <c r="D132" s="262" t="s">
        <v>39</v>
      </c>
      <c r="E132" s="263" t="s">
        <v>548</v>
      </c>
      <c r="F132" s="264" t="s">
        <v>538</v>
      </c>
      <c r="G132" s="264">
        <v>2021.12</v>
      </c>
      <c r="H132" s="262" t="s">
        <v>567</v>
      </c>
      <c r="I132" s="273" t="s">
        <v>577</v>
      </c>
      <c r="J132" s="274">
        <v>12</v>
      </c>
      <c r="K132" s="274">
        <v>12</v>
      </c>
      <c r="L132" s="275"/>
      <c r="M132" s="276"/>
      <c r="N132" s="276"/>
      <c r="O132" s="276"/>
      <c r="P132" s="277">
        <v>181</v>
      </c>
      <c r="Q132" s="281" t="s">
        <v>578</v>
      </c>
      <c r="R132" s="282" t="s">
        <v>542</v>
      </c>
    </row>
    <row r="133" s="124" customFormat="1" ht="303.95" hidden="1" customHeight="1" spans="1:18">
      <c r="A133" s="260">
        <v>13</v>
      </c>
      <c r="B133" s="261">
        <v>6528252021013</v>
      </c>
      <c r="C133" s="262" t="s">
        <v>579</v>
      </c>
      <c r="D133" s="262" t="s">
        <v>39</v>
      </c>
      <c r="E133" s="263" t="s">
        <v>204</v>
      </c>
      <c r="F133" s="264" t="s">
        <v>538</v>
      </c>
      <c r="G133" s="264">
        <v>2021.12</v>
      </c>
      <c r="H133" s="262" t="s">
        <v>567</v>
      </c>
      <c r="I133" s="273" t="s">
        <v>580</v>
      </c>
      <c r="J133" s="274">
        <v>203.38</v>
      </c>
      <c r="K133" s="274">
        <v>203.38</v>
      </c>
      <c r="L133" s="275"/>
      <c r="M133" s="276"/>
      <c r="N133" s="276"/>
      <c r="O133" s="276"/>
      <c r="P133" s="277">
        <v>70</v>
      </c>
      <c r="Q133" s="281" t="s">
        <v>581</v>
      </c>
      <c r="R133" s="282" t="s">
        <v>542</v>
      </c>
    </row>
    <row r="134" s="124" customFormat="1" ht="140.1" hidden="1" customHeight="1" spans="1:18">
      <c r="A134" s="260">
        <v>14</v>
      </c>
      <c r="B134" s="261">
        <v>6528252021014</v>
      </c>
      <c r="C134" s="262" t="s">
        <v>579</v>
      </c>
      <c r="D134" s="262" t="s">
        <v>39</v>
      </c>
      <c r="E134" s="263" t="s">
        <v>204</v>
      </c>
      <c r="F134" s="264" t="s">
        <v>538</v>
      </c>
      <c r="G134" s="264">
        <v>2021.12</v>
      </c>
      <c r="H134" s="262" t="s">
        <v>567</v>
      </c>
      <c r="I134" s="273" t="s">
        <v>582</v>
      </c>
      <c r="J134" s="274">
        <v>91</v>
      </c>
      <c r="K134" s="274">
        <v>91</v>
      </c>
      <c r="L134" s="275"/>
      <c r="M134" s="276"/>
      <c r="N134" s="276"/>
      <c r="O134" s="276"/>
      <c r="P134" s="277">
        <v>70</v>
      </c>
      <c r="Q134" s="281" t="s">
        <v>581</v>
      </c>
      <c r="R134" s="282" t="s">
        <v>542</v>
      </c>
    </row>
    <row r="135" s="124" customFormat="1" ht="357" hidden="1" customHeight="1" spans="1:18">
      <c r="A135" s="260">
        <v>15</v>
      </c>
      <c r="B135" s="261">
        <v>6528252021015</v>
      </c>
      <c r="C135" s="262" t="s">
        <v>566</v>
      </c>
      <c r="D135" s="262" t="s">
        <v>39</v>
      </c>
      <c r="E135" s="263" t="s">
        <v>204</v>
      </c>
      <c r="F135" s="264" t="s">
        <v>538</v>
      </c>
      <c r="G135" s="264">
        <v>2021.12</v>
      </c>
      <c r="H135" s="262" t="s">
        <v>567</v>
      </c>
      <c r="I135" s="273" t="s">
        <v>583</v>
      </c>
      <c r="J135" s="274">
        <v>172.5</v>
      </c>
      <c r="K135" s="274">
        <v>172.5</v>
      </c>
      <c r="L135" s="275"/>
      <c r="M135" s="276"/>
      <c r="N135" s="276"/>
      <c r="O135" s="276"/>
      <c r="P135" s="277">
        <v>70</v>
      </c>
      <c r="Q135" s="281" t="s">
        <v>581</v>
      </c>
      <c r="R135" s="282" t="s">
        <v>542</v>
      </c>
    </row>
    <row r="136" s="124" customFormat="1" ht="93" hidden="1" customHeight="1" spans="1:18">
      <c r="A136" s="260">
        <v>16</v>
      </c>
      <c r="B136" s="261">
        <v>6528252021016</v>
      </c>
      <c r="C136" s="262" t="s">
        <v>579</v>
      </c>
      <c r="D136" s="262" t="s">
        <v>39</v>
      </c>
      <c r="E136" s="263" t="s">
        <v>204</v>
      </c>
      <c r="F136" s="264" t="s">
        <v>538</v>
      </c>
      <c r="G136" s="264">
        <v>2021.12</v>
      </c>
      <c r="H136" s="262" t="s">
        <v>567</v>
      </c>
      <c r="I136" s="273" t="s">
        <v>584</v>
      </c>
      <c r="J136" s="274">
        <v>50.4</v>
      </c>
      <c r="K136" s="274">
        <v>50.4</v>
      </c>
      <c r="L136" s="275"/>
      <c r="M136" s="276"/>
      <c r="N136" s="276"/>
      <c r="O136" s="276"/>
      <c r="P136" s="277">
        <v>84</v>
      </c>
      <c r="Q136" s="281" t="s">
        <v>585</v>
      </c>
      <c r="R136" s="282" t="s">
        <v>542</v>
      </c>
    </row>
    <row r="137" s="124" customFormat="1" ht="140.1" hidden="1" customHeight="1" spans="1:18">
      <c r="A137" s="260">
        <v>17</v>
      </c>
      <c r="B137" s="261">
        <v>6528252021017</v>
      </c>
      <c r="C137" s="262" t="s">
        <v>586</v>
      </c>
      <c r="D137" s="262" t="s">
        <v>39</v>
      </c>
      <c r="E137" s="263" t="s">
        <v>587</v>
      </c>
      <c r="F137" s="264" t="s">
        <v>538</v>
      </c>
      <c r="G137" s="264">
        <v>2021.12</v>
      </c>
      <c r="H137" s="262" t="s">
        <v>567</v>
      </c>
      <c r="I137" s="273" t="s">
        <v>588</v>
      </c>
      <c r="J137" s="274">
        <v>155</v>
      </c>
      <c r="K137" s="274">
        <v>155</v>
      </c>
      <c r="L137" s="275"/>
      <c r="M137" s="276"/>
      <c r="N137" s="276"/>
      <c r="O137" s="276"/>
      <c r="P137" s="277">
        <v>181</v>
      </c>
      <c r="Q137" s="281" t="s">
        <v>589</v>
      </c>
      <c r="R137" s="282" t="s">
        <v>542</v>
      </c>
    </row>
    <row r="138" s="124" customFormat="1" ht="152.1" hidden="1" customHeight="1" spans="1:18">
      <c r="A138" s="260">
        <v>18</v>
      </c>
      <c r="B138" s="261">
        <v>6528252021018</v>
      </c>
      <c r="C138" s="262" t="s">
        <v>590</v>
      </c>
      <c r="D138" s="262" t="s">
        <v>39</v>
      </c>
      <c r="E138" s="263" t="s">
        <v>204</v>
      </c>
      <c r="F138" s="264" t="s">
        <v>538</v>
      </c>
      <c r="G138" s="264">
        <v>2021.12</v>
      </c>
      <c r="H138" s="262" t="s">
        <v>567</v>
      </c>
      <c r="I138" s="273" t="s">
        <v>591</v>
      </c>
      <c r="J138" s="274">
        <v>23</v>
      </c>
      <c r="K138" s="274">
        <v>23</v>
      </c>
      <c r="L138" s="275"/>
      <c r="M138" s="276"/>
      <c r="N138" s="276"/>
      <c r="O138" s="276"/>
      <c r="P138" s="277">
        <v>54</v>
      </c>
      <c r="Q138" s="281" t="s">
        <v>592</v>
      </c>
      <c r="R138" s="282" t="s">
        <v>542</v>
      </c>
    </row>
    <row r="139" s="124" customFormat="1" ht="89.1" hidden="1" customHeight="1" spans="1:18">
      <c r="A139" s="260">
        <v>19</v>
      </c>
      <c r="B139" s="261">
        <v>6528252021019</v>
      </c>
      <c r="C139" s="262" t="s">
        <v>450</v>
      </c>
      <c r="D139" s="262" t="s">
        <v>39</v>
      </c>
      <c r="E139" s="263" t="s">
        <v>204</v>
      </c>
      <c r="F139" s="264" t="s">
        <v>538</v>
      </c>
      <c r="G139" s="264">
        <v>2021.12</v>
      </c>
      <c r="H139" s="262" t="s">
        <v>567</v>
      </c>
      <c r="I139" s="273" t="s">
        <v>593</v>
      </c>
      <c r="J139" s="274">
        <v>240</v>
      </c>
      <c r="K139" s="274">
        <v>240</v>
      </c>
      <c r="L139" s="275"/>
      <c r="M139" s="276"/>
      <c r="N139" s="276"/>
      <c r="O139" s="276"/>
      <c r="P139" s="277">
        <v>181</v>
      </c>
      <c r="Q139" s="281" t="s">
        <v>592</v>
      </c>
      <c r="R139" s="282" t="s">
        <v>542</v>
      </c>
    </row>
    <row r="140" s="124" customFormat="1" ht="89.1" hidden="1" customHeight="1" spans="1:18">
      <c r="A140" s="260">
        <v>20</v>
      </c>
      <c r="B140" s="261">
        <v>6528252021020</v>
      </c>
      <c r="C140" s="283" t="s">
        <v>594</v>
      </c>
      <c r="D140" s="262" t="s">
        <v>39</v>
      </c>
      <c r="E140" s="263" t="s">
        <v>595</v>
      </c>
      <c r="F140" s="264" t="s">
        <v>538</v>
      </c>
      <c r="G140" s="264">
        <v>2021.12</v>
      </c>
      <c r="H140" s="262" t="s">
        <v>567</v>
      </c>
      <c r="I140" s="273" t="s">
        <v>596</v>
      </c>
      <c r="J140" s="274">
        <v>25</v>
      </c>
      <c r="K140" s="274">
        <v>25</v>
      </c>
      <c r="L140" s="275"/>
      <c r="M140" s="276"/>
      <c r="N140" s="276"/>
      <c r="O140" s="276"/>
      <c r="P140" s="277">
        <v>50</v>
      </c>
      <c r="Q140" s="281" t="s">
        <v>597</v>
      </c>
      <c r="R140" s="282" t="s">
        <v>542</v>
      </c>
    </row>
    <row r="141" s="124" customFormat="1" ht="140.1" hidden="1" customHeight="1" spans="1:18">
      <c r="A141" s="260">
        <v>21</v>
      </c>
      <c r="B141" s="261">
        <v>6528252021021</v>
      </c>
      <c r="C141" s="262" t="s">
        <v>598</v>
      </c>
      <c r="D141" s="262" t="s">
        <v>39</v>
      </c>
      <c r="E141" s="263" t="s">
        <v>548</v>
      </c>
      <c r="F141" s="264" t="s">
        <v>538</v>
      </c>
      <c r="G141" s="264">
        <v>2021.12</v>
      </c>
      <c r="H141" s="262" t="s">
        <v>599</v>
      </c>
      <c r="I141" s="273" t="s">
        <v>600</v>
      </c>
      <c r="J141" s="274">
        <v>80</v>
      </c>
      <c r="K141" s="274">
        <v>80</v>
      </c>
      <c r="L141" s="275"/>
      <c r="M141" s="276"/>
      <c r="N141" s="276"/>
      <c r="O141" s="276"/>
      <c r="P141" s="277">
        <v>229</v>
      </c>
      <c r="Q141" s="281" t="s">
        <v>601</v>
      </c>
      <c r="R141" s="282" t="s">
        <v>542</v>
      </c>
    </row>
    <row r="142" s="124" customFormat="1" ht="140.1" hidden="1" customHeight="1" spans="1:18">
      <c r="A142" s="260">
        <v>22</v>
      </c>
      <c r="B142" s="261">
        <v>6528252021022</v>
      </c>
      <c r="C142" s="262" t="s">
        <v>602</v>
      </c>
      <c r="D142" s="262" t="s">
        <v>39</v>
      </c>
      <c r="E142" s="263" t="s">
        <v>548</v>
      </c>
      <c r="F142" s="264" t="s">
        <v>538</v>
      </c>
      <c r="G142" s="264">
        <v>2021.12</v>
      </c>
      <c r="H142" s="262" t="s">
        <v>599</v>
      </c>
      <c r="I142" s="273" t="s">
        <v>603</v>
      </c>
      <c r="J142" s="274">
        <v>121.25</v>
      </c>
      <c r="K142" s="274">
        <v>121.25</v>
      </c>
      <c r="L142" s="275"/>
      <c r="M142" s="276"/>
      <c r="N142" s="276"/>
      <c r="O142" s="276"/>
      <c r="P142" s="277">
        <v>229</v>
      </c>
      <c r="Q142" s="281" t="s">
        <v>601</v>
      </c>
      <c r="R142" s="282" t="s">
        <v>542</v>
      </c>
    </row>
    <row r="143" s="124" customFormat="1" ht="105.95" hidden="1" customHeight="1" spans="1:18">
      <c r="A143" s="260">
        <v>23</v>
      </c>
      <c r="B143" s="261">
        <v>6528252021023</v>
      </c>
      <c r="C143" s="262" t="s">
        <v>604</v>
      </c>
      <c r="D143" s="262" t="s">
        <v>39</v>
      </c>
      <c r="E143" s="263" t="s">
        <v>605</v>
      </c>
      <c r="F143" s="264" t="s">
        <v>538</v>
      </c>
      <c r="G143" s="264">
        <v>2021.12</v>
      </c>
      <c r="H143" s="262" t="s">
        <v>606</v>
      </c>
      <c r="I143" s="273" t="s">
        <v>607</v>
      </c>
      <c r="J143" s="274">
        <v>97</v>
      </c>
      <c r="K143" s="274">
        <v>97</v>
      </c>
      <c r="L143" s="275"/>
      <c r="M143" s="276"/>
      <c r="N143" s="276"/>
      <c r="O143" s="276"/>
      <c r="P143" s="277">
        <v>201</v>
      </c>
      <c r="Q143" s="281" t="s">
        <v>608</v>
      </c>
      <c r="R143" s="282" t="s">
        <v>542</v>
      </c>
    </row>
    <row r="144" s="124" customFormat="1" ht="99.95" hidden="1" customHeight="1" spans="1:18">
      <c r="A144" s="260">
        <v>24</v>
      </c>
      <c r="B144" s="261">
        <v>6528252021024</v>
      </c>
      <c r="C144" s="262" t="s">
        <v>609</v>
      </c>
      <c r="D144" s="262" t="s">
        <v>39</v>
      </c>
      <c r="E144" s="263" t="s">
        <v>548</v>
      </c>
      <c r="F144" s="264" t="s">
        <v>538</v>
      </c>
      <c r="G144" s="264">
        <v>2021.12</v>
      </c>
      <c r="H144" s="262" t="s">
        <v>610</v>
      </c>
      <c r="I144" s="273" t="s">
        <v>611</v>
      </c>
      <c r="J144" s="274">
        <v>45</v>
      </c>
      <c r="K144" s="274">
        <v>45</v>
      </c>
      <c r="L144" s="275"/>
      <c r="M144" s="276"/>
      <c r="N144" s="276"/>
      <c r="O144" s="276"/>
      <c r="P144" s="277">
        <v>20</v>
      </c>
      <c r="Q144" s="281" t="s">
        <v>612</v>
      </c>
      <c r="R144" s="282" t="s">
        <v>542</v>
      </c>
    </row>
    <row r="145" s="124" customFormat="1" ht="198" hidden="1" customHeight="1" spans="1:18">
      <c r="A145" s="260">
        <v>25</v>
      </c>
      <c r="B145" s="261">
        <v>6528252021025</v>
      </c>
      <c r="C145" s="262" t="s">
        <v>604</v>
      </c>
      <c r="D145" s="262" t="s">
        <v>39</v>
      </c>
      <c r="E145" s="263" t="s">
        <v>605</v>
      </c>
      <c r="F145" s="264" t="s">
        <v>538</v>
      </c>
      <c r="G145" s="264">
        <v>2021.12</v>
      </c>
      <c r="H145" s="262" t="s">
        <v>610</v>
      </c>
      <c r="I145" s="273" t="s">
        <v>613</v>
      </c>
      <c r="J145" s="274">
        <v>263</v>
      </c>
      <c r="K145" s="274">
        <v>263</v>
      </c>
      <c r="L145" s="275"/>
      <c r="M145" s="276"/>
      <c r="N145" s="276"/>
      <c r="O145" s="276"/>
      <c r="P145" s="277">
        <v>20</v>
      </c>
      <c r="Q145" s="281" t="s">
        <v>608</v>
      </c>
      <c r="R145" s="282" t="s">
        <v>542</v>
      </c>
    </row>
    <row r="146" s="124" customFormat="1" ht="105.95" hidden="1" customHeight="1" spans="1:18">
      <c r="A146" s="260">
        <v>26</v>
      </c>
      <c r="B146" s="261">
        <v>6528252021026</v>
      </c>
      <c r="C146" s="262" t="s">
        <v>543</v>
      </c>
      <c r="D146" s="262" t="s">
        <v>39</v>
      </c>
      <c r="E146" s="263" t="s">
        <v>544</v>
      </c>
      <c r="F146" s="264" t="s">
        <v>538</v>
      </c>
      <c r="G146" s="264">
        <v>2021.12</v>
      </c>
      <c r="H146" s="262" t="s">
        <v>610</v>
      </c>
      <c r="I146" s="273" t="s">
        <v>614</v>
      </c>
      <c r="J146" s="274">
        <v>294</v>
      </c>
      <c r="K146" s="274">
        <v>294</v>
      </c>
      <c r="L146" s="275"/>
      <c r="M146" s="276"/>
      <c r="N146" s="276"/>
      <c r="O146" s="276"/>
      <c r="P146" s="277">
        <v>20</v>
      </c>
      <c r="Q146" s="281" t="s">
        <v>615</v>
      </c>
      <c r="R146" s="282" t="s">
        <v>542</v>
      </c>
    </row>
    <row r="147" s="124" customFormat="1" ht="105.95" hidden="1" customHeight="1" spans="1:18">
      <c r="A147" s="260">
        <v>27</v>
      </c>
      <c r="B147" s="261">
        <v>6528252021027</v>
      </c>
      <c r="C147" s="262" t="s">
        <v>543</v>
      </c>
      <c r="D147" s="262" t="s">
        <v>39</v>
      </c>
      <c r="E147" s="263" t="s">
        <v>544</v>
      </c>
      <c r="F147" s="264" t="s">
        <v>538</v>
      </c>
      <c r="G147" s="264">
        <v>2021.12</v>
      </c>
      <c r="H147" s="262" t="s">
        <v>610</v>
      </c>
      <c r="I147" s="273" t="s">
        <v>614</v>
      </c>
      <c r="J147" s="274">
        <v>294</v>
      </c>
      <c r="K147" s="274">
        <v>294</v>
      </c>
      <c r="L147" s="275"/>
      <c r="M147" s="276"/>
      <c r="N147" s="276"/>
      <c r="O147" s="276"/>
      <c r="P147" s="277">
        <v>20</v>
      </c>
      <c r="Q147" s="281" t="s">
        <v>615</v>
      </c>
      <c r="R147" s="282" t="s">
        <v>542</v>
      </c>
    </row>
    <row r="148" s="124" customFormat="1" ht="105.95" hidden="1" customHeight="1" spans="1:18">
      <c r="A148" s="260">
        <v>28</v>
      </c>
      <c r="B148" s="261">
        <v>6528252021028</v>
      </c>
      <c r="C148" s="262" t="s">
        <v>543</v>
      </c>
      <c r="D148" s="262" t="s">
        <v>39</v>
      </c>
      <c r="E148" s="263" t="s">
        <v>544</v>
      </c>
      <c r="F148" s="264" t="s">
        <v>538</v>
      </c>
      <c r="G148" s="264">
        <v>2021.12</v>
      </c>
      <c r="H148" s="262" t="s">
        <v>610</v>
      </c>
      <c r="I148" s="273" t="s">
        <v>616</v>
      </c>
      <c r="J148" s="274">
        <v>150</v>
      </c>
      <c r="K148" s="274">
        <v>150</v>
      </c>
      <c r="L148" s="275"/>
      <c r="M148" s="276"/>
      <c r="N148" s="276"/>
      <c r="O148" s="276"/>
      <c r="P148" s="277">
        <v>20</v>
      </c>
      <c r="Q148" s="281" t="s">
        <v>615</v>
      </c>
      <c r="R148" s="282" t="s">
        <v>542</v>
      </c>
    </row>
    <row r="149" s="124" customFormat="1" ht="120" hidden="1" customHeight="1" spans="1:18">
      <c r="A149" s="260">
        <v>29</v>
      </c>
      <c r="B149" s="261">
        <v>6528252021029</v>
      </c>
      <c r="C149" s="262" t="s">
        <v>604</v>
      </c>
      <c r="D149" s="262" t="s">
        <v>39</v>
      </c>
      <c r="E149" s="263" t="s">
        <v>262</v>
      </c>
      <c r="F149" s="264" t="s">
        <v>538</v>
      </c>
      <c r="G149" s="264">
        <v>2021.12</v>
      </c>
      <c r="H149" s="262" t="s">
        <v>610</v>
      </c>
      <c r="I149" s="273" t="s">
        <v>617</v>
      </c>
      <c r="J149" s="274">
        <v>20</v>
      </c>
      <c r="K149" s="274">
        <v>20</v>
      </c>
      <c r="L149" s="275"/>
      <c r="M149" s="276"/>
      <c r="N149" s="276"/>
      <c r="O149" s="276"/>
      <c r="P149" s="277">
        <v>20</v>
      </c>
      <c r="Q149" s="281" t="s">
        <v>608</v>
      </c>
      <c r="R149" s="282" t="s">
        <v>542</v>
      </c>
    </row>
    <row r="150" s="124" customFormat="1" ht="99" hidden="1" customHeight="1" spans="1:18">
      <c r="A150" s="260">
        <v>30</v>
      </c>
      <c r="B150" s="261">
        <v>6528252021030</v>
      </c>
      <c r="C150" s="283" t="s">
        <v>618</v>
      </c>
      <c r="D150" s="283" t="s">
        <v>39</v>
      </c>
      <c r="E150" s="263" t="s">
        <v>204</v>
      </c>
      <c r="F150" s="264" t="s">
        <v>538</v>
      </c>
      <c r="G150" s="264">
        <v>2021.12</v>
      </c>
      <c r="H150" s="283" t="s">
        <v>619</v>
      </c>
      <c r="I150" s="284" t="s">
        <v>620</v>
      </c>
      <c r="J150" s="285">
        <v>97.5</v>
      </c>
      <c r="K150" s="285">
        <v>97.5</v>
      </c>
      <c r="L150" s="275"/>
      <c r="M150" s="276"/>
      <c r="N150" s="281"/>
      <c r="O150" s="281"/>
      <c r="P150" s="260">
        <v>85</v>
      </c>
      <c r="Q150" s="281" t="s">
        <v>621</v>
      </c>
      <c r="R150" s="283" t="s">
        <v>622</v>
      </c>
    </row>
    <row r="151" s="124" customFormat="1" ht="140.1" hidden="1" customHeight="1" spans="1:18">
      <c r="A151" s="260">
        <v>31</v>
      </c>
      <c r="B151" s="261">
        <v>6528252021031</v>
      </c>
      <c r="C151" s="283" t="s">
        <v>579</v>
      </c>
      <c r="D151" s="283" t="s">
        <v>39</v>
      </c>
      <c r="E151" s="263" t="s">
        <v>204</v>
      </c>
      <c r="F151" s="264" t="s">
        <v>538</v>
      </c>
      <c r="G151" s="264">
        <v>2021.12</v>
      </c>
      <c r="H151" s="283" t="s">
        <v>623</v>
      </c>
      <c r="I151" s="284" t="s">
        <v>624</v>
      </c>
      <c r="J151" s="285">
        <v>180</v>
      </c>
      <c r="K151" s="285">
        <v>180</v>
      </c>
      <c r="L151" s="275"/>
      <c r="M151" s="276"/>
      <c r="N151" s="281"/>
      <c r="O151" s="281"/>
      <c r="P151" s="260">
        <v>84</v>
      </c>
      <c r="Q151" s="281" t="s">
        <v>625</v>
      </c>
      <c r="R151" s="283" t="s">
        <v>622</v>
      </c>
    </row>
    <row r="152" s="124" customFormat="1" ht="240.95" hidden="1" customHeight="1" spans="1:18">
      <c r="A152" s="260">
        <v>32</v>
      </c>
      <c r="B152" s="261">
        <v>6528252021032</v>
      </c>
      <c r="C152" s="283" t="s">
        <v>579</v>
      </c>
      <c r="D152" s="283" t="s">
        <v>39</v>
      </c>
      <c r="E152" s="263" t="s">
        <v>204</v>
      </c>
      <c r="F152" s="264" t="s">
        <v>538</v>
      </c>
      <c r="G152" s="264">
        <v>2021.12</v>
      </c>
      <c r="H152" s="283" t="s">
        <v>626</v>
      </c>
      <c r="I152" s="284" t="s">
        <v>627</v>
      </c>
      <c r="J152" s="285">
        <v>179.8</v>
      </c>
      <c r="K152" s="285">
        <v>179.8</v>
      </c>
      <c r="L152" s="275"/>
      <c r="M152" s="276"/>
      <c r="N152" s="281"/>
      <c r="O152" s="281"/>
      <c r="P152" s="260">
        <v>44</v>
      </c>
      <c r="Q152" s="281" t="s">
        <v>625</v>
      </c>
      <c r="R152" s="283" t="s">
        <v>622</v>
      </c>
    </row>
    <row r="153" s="124" customFormat="1" ht="195.95" hidden="1" customHeight="1" spans="1:18">
      <c r="A153" s="260">
        <v>33</v>
      </c>
      <c r="B153" s="261">
        <v>6528252021033</v>
      </c>
      <c r="C153" s="283" t="s">
        <v>579</v>
      </c>
      <c r="D153" s="283" t="s">
        <v>39</v>
      </c>
      <c r="E153" s="263" t="s">
        <v>204</v>
      </c>
      <c r="F153" s="264" t="s">
        <v>538</v>
      </c>
      <c r="G153" s="264">
        <v>2021.12</v>
      </c>
      <c r="H153" s="283" t="s">
        <v>626</v>
      </c>
      <c r="I153" s="284" t="s">
        <v>628</v>
      </c>
      <c r="J153" s="285">
        <v>220.5</v>
      </c>
      <c r="K153" s="285">
        <v>220.5</v>
      </c>
      <c r="L153" s="275"/>
      <c r="M153" s="276"/>
      <c r="N153" s="281"/>
      <c r="O153" s="281"/>
      <c r="P153" s="260">
        <v>44</v>
      </c>
      <c r="Q153" s="281" t="s">
        <v>625</v>
      </c>
      <c r="R153" s="283" t="s">
        <v>622</v>
      </c>
    </row>
    <row r="154" s="124" customFormat="1" ht="140.1" hidden="1" customHeight="1" spans="1:18">
      <c r="A154" s="260">
        <v>34</v>
      </c>
      <c r="B154" s="261">
        <v>6528252021034</v>
      </c>
      <c r="C154" s="283" t="s">
        <v>629</v>
      </c>
      <c r="D154" s="283" t="s">
        <v>39</v>
      </c>
      <c r="E154" s="263" t="s">
        <v>204</v>
      </c>
      <c r="F154" s="264" t="s">
        <v>538</v>
      </c>
      <c r="G154" s="264">
        <v>2021.12</v>
      </c>
      <c r="H154" s="283" t="s">
        <v>630</v>
      </c>
      <c r="I154" s="284" t="s">
        <v>631</v>
      </c>
      <c r="J154" s="285">
        <v>79.5</v>
      </c>
      <c r="K154" s="285">
        <v>79.5</v>
      </c>
      <c r="L154" s="275"/>
      <c r="M154" s="276"/>
      <c r="N154" s="281"/>
      <c r="O154" s="281"/>
      <c r="P154" s="260">
        <v>55</v>
      </c>
      <c r="Q154" s="281" t="s">
        <v>632</v>
      </c>
      <c r="R154" s="283" t="s">
        <v>622</v>
      </c>
    </row>
    <row r="155" s="124" customFormat="1" ht="140.1" hidden="1" customHeight="1" spans="1:18">
      <c r="A155" s="260">
        <v>35</v>
      </c>
      <c r="B155" s="261">
        <v>6528252021035</v>
      </c>
      <c r="C155" s="283" t="s">
        <v>579</v>
      </c>
      <c r="D155" s="283" t="s">
        <v>39</v>
      </c>
      <c r="E155" s="263" t="s">
        <v>204</v>
      </c>
      <c r="F155" s="264" t="s">
        <v>538</v>
      </c>
      <c r="G155" s="264">
        <v>2021.12</v>
      </c>
      <c r="H155" s="283" t="s">
        <v>633</v>
      </c>
      <c r="I155" s="284" t="s">
        <v>634</v>
      </c>
      <c r="J155" s="285">
        <v>52.56</v>
      </c>
      <c r="K155" s="285">
        <v>52.56</v>
      </c>
      <c r="L155" s="275"/>
      <c r="M155" s="276"/>
      <c r="N155" s="281"/>
      <c r="O155" s="281"/>
      <c r="P155" s="260">
        <v>290</v>
      </c>
      <c r="Q155" s="281" t="s">
        <v>635</v>
      </c>
      <c r="R155" s="283" t="s">
        <v>636</v>
      </c>
    </row>
    <row r="156" s="124" customFormat="1" ht="140.1" hidden="1" customHeight="1" spans="1:18">
      <c r="A156" s="260">
        <v>36</v>
      </c>
      <c r="B156" s="261">
        <v>6528252021036</v>
      </c>
      <c r="C156" s="283" t="s">
        <v>543</v>
      </c>
      <c r="D156" s="283" t="s">
        <v>39</v>
      </c>
      <c r="E156" s="283" t="s">
        <v>544</v>
      </c>
      <c r="F156" s="264" t="s">
        <v>538</v>
      </c>
      <c r="G156" s="264">
        <v>2021.12</v>
      </c>
      <c r="H156" s="283" t="s">
        <v>637</v>
      </c>
      <c r="I156" s="284" t="s">
        <v>638</v>
      </c>
      <c r="J156" s="285">
        <v>240</v>
      </c>
      <c r="K156" s="285">
        <v>240</v>
      </c>
      <c r="L156" s="275"/>
      <c r="M156" s="276"/>
      <c r="N156" s="281"/>
      <c r="O156" s="281"/>
      <c r="P156" s="260">
        <v>212</v>
      </c>
      <c r="Q156" s="281" t="s">
        <v>639</v>
      </c>
      <c r="R156" s="283" t="s">
        <v>622</v>
      </c>
    </row>
    <row r="157" s="124" customFormat="1" ht="140.1" hidden="1" customHeight="1" spans="1:18">
      <c r="A157" s="260">
        <v>37</v>
      </c>
      <c r="B157" s="261">
        <v>6528252021037</v>
      </c>
      <c r="C157" s="283" t="s">
        <v>640</v>
      </c>
      <c r="D157" s="283" t="s">
        <v>39</v>
      </c>
      <c r="E157" s="263" t="s">
        <v>544</v>
      </c>
      <c r="F157" s="264" t="s">
        <v>538</v>
      </c>
      <c r="G157" s="264">
        <v>2021.12</v>
      </c>
      <c r="H157" s="283" t="s">
        <v>641</v>
      </c>
      <c r="I157" s="284" t="s">
        <v>642</v>
      </c>
      <c r="J157" s="285">
        <v>80</v>
      </c>
      <c r="K157" s="285">
        <v>80</v>
      </c>
      <c r="L157" s="275"/>
      <c r="M157" s="276"/>
      <c r="N157" s="281"/>
      <c r="O157" s="281"/>
      <c r="P157" s="260">
        <v>120</v>
      </c>
      <c r="Q157" s="281" t="s">
        <v>643</v>
      </c>
      <c r="R157" s="283" t="s">
        <v>622</v>
      </c>
    </row>
    <row r="158" s="124" customFormat="1" ht="140.1" hidden="1" customHeight="1" spans="1:18">
      <c r="A158" s="260">
        <v>38</v>
      </c>
      <c r="B158" s="261">
        <v>6528252021038</v>
      </c>
      <c r="C158" s="283" t="s">
        <v>543</v>
      </c>
      <c r="D158" s="283" t="s">
        <v>39</v>
      </c>
      <c r="E158" s="283" t="s">
        <v>544</v>
      </c>
      <c r="F158" s="264" t="s">
        <v>538</v>
      </c>
      <c r="G158" s="264">
        <v>2021.12</v>
      </c>
      <c r="H158" s="283" t="s">
        <v>644</v>
      </c>
      <c r="I158" s="284" t="s">
        <v>638</v>
      </c>
      <c r="J158" s="285">
        <v>240</v>
      </c>
      <c r="K158" s="285">
        <v>240</v>
      </c>
      <c r="L158" s="275"/>
      <c r="M158" s="276"/>
      <c r="N158" s="281"/>
      <c r="O158" s="281"/>
      <c r="P158" s="260">
        <v>111</v>
      </c>
      <c r="Q158" s="281" t="s">
        <v>639</v>
      </c>
      <c r="R158" s="283" t="s">
        <v>622</v>
      </c>
    </row>
    <row r="159" s="124" customFormat="1" ht="140.1" hidden="1" customHeight="1" spans="1:18">
      <c r="A159" s="260">
        <v>39</v>
      </c>
      <c r="B159" s="261">
        <v>6528252021039</v>
      </c>
      <c r="C159" s="283" t="s">
        <v>543</v>
      </c>
      <c r="D159" s="283" t="s">
        <v>39</v>
      </c>
      <c r="E159" s="263" t="s">
        <v>544</v>
      </c>
      <c r="F159" s="264" t="s">
        <v>538</v>
      </c>
      <c r="G159" s="264">
        <v>2021.12</v>
      </c>
      <c r="H159" s="283" t="s">
        <v>645</v>
      </c>
      <c r="I159" s="284" t="s">
        <v>646</v>
      </c>
      <c r="J159" s="285">
        <v>104</v>
      </c>
      <c r="K159" s="285">
        <v>104</v>
      </c>
      <c r="L159" s="275"/>
      <c r="M159" s="276"/>
      <c r="N159" s="281"/>
      <c r="O159" s="281"/>
      <c r="P159" s="260">
        <v>5</v>
      </c>
      <c r="Q159" s="281" t="s">
        <v>647</v>
      </c>
      <c r="R159" s="283" t="s">
        <v>648</v>
      </c>
    </row>
    <row r="160" s="124" customFormat="1" ht="140.1" hidden="1" customHeight="1" spans="1:18">
      <c r="A160" s="260">
        <v>40</v>
      </c>
      <c r="B160" s="261">
        <v>6528252021040</v>
      </c>
      <c r="C160" s="283" t="s">
        <v>450</v>
      </c>
      <c r="D160" s="283" t="s">
        <v>39</v>
      </c>
      <c r="E160" s="263" t="s">
        <v>204</v>
      </c>
      <c r="F160" s="264" t="s">
        <v>538</v>
      </c>
      <c r="G160" s="264">
        <v>2021.12</v>
      </c>
      <c r="H160" s="283" t="s">
        <v>649</v>
      </c>
      <c r="I160" s="284" t="s">
        <v>650</v>
      </c>
      <c r="J160" s="285">
        <v>115.5</v>
      </c>
      <c r="K160" s="285">
        <v>115.5</v>
      </c>
      <c r="L160" s="275"/>
      <c r="M160" s="276"/>
      <c r="N160" s="281"/>
      <c r="O160" s="281"/>
      <c r="P160" s="260">
        <v>30</v>
      </c>
      <c r="Q160" s="281" t="s">
        <v>651</v>
      </c>
      <c r="R160" s="283" t="s">
        <v>648</v>
      </c>
    </row>
    <row r="161" s="124" customFormat="1" ht="140.1" hidden="1" customHeight="1" spans="1:18">
      <c r="A161" s="260">
        <v>41</v>
      </c>
      <c r="B161" s="261">
        <v>6528252021041</v>
      </c>
      <c r="C161" s="283" t="s">
        <v>450</v>
      </c>
      <c r="D161" s="283" t="s">
        <v>39</v>
      </c>
      <c r="E161" s="263" t="s">
        <v>204</v>
      </c>
      <c r="F161" s="264" t="s">
        <v>538</v>
      </c>
      <c r="G161" s="264">
        <v>2021.12</v>
      </c>
      <c r="H161" s="283" t="s">
        <v>652</v>
      </c>
      <c r="I161" s="284" t="s">
        <v>653</v>
      </c>
      <c r="J161" s="285">
        <v>72</v>
      </c>
      <c r="K161" s="285">
        <v>72</v>
      </c>
      <c r="L161" s="275"/>
      <c r="M161" s="276"/>
      <c r="N161" s="281"/>
      <c r="O161" s="281"/>
      <c r="P161" s="260">
        <v>70</v>
      </c>
      <c r="Q161" s="281" t="s">
        <v>651</v>
      </c>
      <c r="R161" s="283" t="s">
        <v>648</v>
      </c>
    </row>
    <row r="162" s="124" customFormat="1" ht="140.1" hidden="1" customHeight="1" spans="1:18">
      <c r="A162" s="260">
        <v>42</v>
      </c>
      <c r="B162" s="261">
        <v>6528252021042</v>
      </c>
      <c r="C162" s="283" t="s">
        <v>543</v>
      </c>
      <c r="D162" s="283" t="s">
        <v>39</v>
      </c>
      <c r="E162" s="263" t="s">
        <v>544</v>
      </c>
      <c r="F162" s="264" t="s">
        <v>538</v>
      </c>
      <c r="G162" s="264">
        <v>2021.12</v>
      </c>
      <c r="H162" s="283" t="s">
        <v>654</v>
      </c>
      <c r="I162" s="284" t="s">
        <v>655</v>
      </c>
      <c r="J162" s="285">
        <v>78.2</v>
      </c>
      <c r="K162" s="285">
        <v>78.2</v>
      </c>
      <c r="L162" s="275"/>
      <c r="M162" s="276"/>
      <c r="N162" s="281"/>
      <c r="O162" s="281"/>
      <c r="P162" s="260">
        <v>29</v>
      </c>
      <c r="Q162" s="281" t="s">
        <v>647</v>
      </c>
      <c r="R162" s="283" t="s">
        <v>648</v>
      </c>
    </row>
    <row r="163" s="124" customFormat="1" ht="140.1" hidden="1" customHeight="1" spans="1:18">
      <c r="A163" s="260">
        <v>43</v>
      </c>
      <c r="B163" s="261">
        <v>6528252021043</v>
      </c>
      <c r="C163" s="262" t="s">
        <v>562</v>
      </c>
      <c r="D163" s="283" t="s">
        <v>39</v>
      </c>
      <c r="E163" s="263" t="s">
        <v>544</v>
      </c>
      <c r="F163" s="264" t="s">
        <v>538</v>
      </c>
      <c r="G163" s="264">
        <v>2021.12</v>
      </c>
      <c r="H163" s="283" t="s">
        <v>654</v>
      </c>
      <c r="I163" s="284" t="s">
        <v>656</v>
      </c>
      <c r="J163" s="285">
        <v>21</v>
      </c>
      <c r="K163" s="285">
        <v>21</v>
      </c>
      <c r="L163" s="275"/>
      <c r="M163" s="276"/>
      <c r="N163" s="281"/>
      <c r="O163" s="281"/>
      <c r="P163" s="260">
        <v>20</v>
      </c>
      <c r="Q163" s="281" t="s">
        <v>657</v>
      </c>
      <c r="R163" s="283" t="s">
        <v>648</v>
      </c>
    </row>
    <row r="164" s="124" customFormat="1" ht="140.1" hidden="1" customHeight="1" spans="1:18">
      <c r="A164" s="260">
        <v>44</v>
      </c>
      <c r="B164" s="261">
        <v>6528252021044</v>
      </c>
      <c r="C164" s="281" t="s">
        <v>579</v>
      </c>
      <c r="D164" s="283" t="s">
        <v>39</v>
      </c>
      <c r="E164" s="263" t="s">
        <v>204</v>
      </c>
      <c r="F164" s="264" t="s">
        <v>538</v>
      </c>
      <c r="G164" s="264">
        <v>2021.12</v>
      </c>
      <c r="H164" s="283" t="s">
        <v>658</v>
      </c>
      <c r="I164" s="284" t="s">
        <v>659</v>
      </c>
      <c r="J164" s="285">
        <v>30</v>
      </c>
      <c r="K164" s="285">
        <v>30</v>
      </c>
      <c r="L164" s="275"/>
      <c r="M164" s="276"/>
      <c r="N164" s="281"/>
      <c r="O164" s="281"/>
      <c r="P164" s="260">
        <v>42</v>
      </c>
      <c r="Q164" s="281" t="s">
        <v>647</v>
      </c>
      <c r="R164" s="283" t="s">
        <v>648</v>
      </c>
    </row>
    <row r="165" s="124" customFormat="1" ht="140.1" hidden="1" customHeight="1" spans="1:18">
      <c r="A165" s="260">
        <v>45</v>
      </c>
      <c r="B165" s="261">
        <v>6528252021045</v>
      </c>
      <c r="C165" s="283" t="s">
        <v>590</v>
      </c>
      <c r="D165" s="283" t="s">
        <v>39</v>
      </c>
      <c r="E165" s="263" t="s">
        <v>204</v>
      </c>
      <c r="F165" s="264" t="s">
        <v>538</v>
      </c>
      <c r="G165" s="264">
        <v>2021.12</v>
      </c>
      <c r="H165" s="283" t="s">
        <v>658</v>
      </c>
      <c r="I165" s="284" t="s">
        <v>660</v>
      </c>
      <c r="J165" s="285">
        <v>76.5</v>
      </c>
      <c r="K165" s="285">
        <v>76.5</v>
      </c>
      <c r="L165" s="275"/>
      <c r="M165" s="276"/>
      <c r="N165" s="281"/>
      <c r="O165" s="281"/>
      <c r="P165" s="260">
        <v>35</v>
      </c>
      <c r="Q165" s="281" t="s">
        <v>661</v>
      </c>
      <c r="R165" s="283" t="s">
        <v>648</v>
      </c>
    </row>
    <row r="166" s="124" customFormat="1" ht="140.1" hidden="1" customHeight="1" spans="1:18">
      <c r="A166" s="260">
        <v>46</v>
      </c>
      <c r="B166" s="261">
        <v>6528252021046</v>
      </c>
      <c r="C166" s="283" t="s">
        <v>450</v>
      </c>
      <c r="D166" s="283" t="s">
        <v>39</v>
      </c>
      <c r="E166" s="263" t="s">
        <v>204</v>
      </c>
      <c r="F166" s="264" t="s">
        <v>538</v>
      </c>
      <c r="G166" s="264">
        <v>2021.12</v>
      </c>
      <c r="H166" s="283" t="s">
        <v>658</v>
      </c>
      <c r="I166" s="284" t="s">
        <v>662</v>
      </c>
      <c r="J166" s="285">
        <v>142.5</v>
      </c>
      <c r="K166" s="285">
        <v>142.5</v>
      </c>
      <c r="L166" s="275"/>
      <c r="M166" s="276"/>
      <c r="N166" s="281"/>
      <c r="O166" s="281"/>
      <c r="P166" s="260">
        <v>40</v>
      </c>
      <c r="Q166" s="281" t="s">
        <v>651</v>
      </c>
      <c r="R166" s="283" t="s">
        <v>648</v>
      </c>
    </row>
    <row r="167" s="124" customFormat="1" ht="140.1" hidden="1" customHeight="1" spans="1:18">
      <c r="A167" s="260">
        <v>47</v>
      </c>
      <c r="B167" s="261">
        <v>6528252021047</v>
      </c>
      <c r="C167" s="283" t="s">
        <v>663</v>
      </c>
      <c r="D167" s="283" t="s">
        <v>39</v>
      </c>
      <c r="E167" s="263" t="s">
        <v>204</v>
      </c>
      <c r="F167" s="264" t="s">
        <v>538</v>
      </c>
      <c r="G167" s="264">
        <v>2021.12</v>
      </c>
      <c r="H167" s="283" t="s">
        <v>658</v>
      </c>
      <c r="I167" s="284" t="s">
        <v>664</v>
      </c>
      <c r="J167" s="285">
        <v>3.485</v>
      </c>
      <c r="K167" s="285">
        <v>3.485</v>
      </c>
      <c r="L167" s="275"/>
      <c r="M167" s="276"/>
      <c r="N167" s="281"/>
      <c r="O167" s="281"/>
      <c r="P167" s="260">
        <v>50</v>
      </c>
      <c r="Q167" s="281" t="s">
        <v>647</v>
      </c>
      <c r="R167" s="283" t="s">
        <v>648</v>
      </c>
    </row>
    <row r="168" s="124" customFormat="1" ht="140.1" hidden="1" customHeight="1" spans="1:18">
      <c r="A168" s="260">
        <v>48</v>
      </c>
      <c r="B168" s="261">
        <v>6528252021048</v>
      </c>
      <c r="C168" s="283" t="s">
        <v>450</v>
      </c>
      <c r="D168" s="283" t="s">
        <v>39</v>
      </c>
      <c r="E168" s="263" t="s">
        <v>204</v>
      </c>
      <c r="F168" s="264" t="s">
        <v>538</v>
      </c>
      <c r="G168" s="264">
        <v>2021.12</v>
      </c>
      <c r="H168" s="283" t="s">
        <v>658</v>
      </c>
      <c r="I168" s="284" t="s">
        <v>665</v>
      </c>
      <c r="J168" s="285">
        <v>120</v>
      </c>
      <c r="K168" s="285">
        <v>120</v>
      </c>
      <c r="L168" s="275"/>
      <c r="M168" s="276"/>
      <c r="N168" s="281"/>
      <c r="O168" s="281"/>
      <c r="P168" s="260">
        <v>30</v>
      </c>
      <c r="Q168" s="281" t="s">
        <v>666</v>
      </c>
      <c r="R168" s="283" t="s">
        <v>648</v>
      </c>
    </row>
    <row r="169" s="124" customFormat="1" ht="140.1" hidden="1" customHeight="1" spans="1:18">
      <c r="A169" s="260">
        <v>49</v>
      </c>
      <c r="B169" s="261">
        <v>6528252021049</v>
      </c>
      <c r="C169" s="262" t="s">
        <v>604</v>
      </c>
      <c r="D169" s="283" t="s">
        <v>39</v>
      </c>
      <c r="E169" s="283" t="s">
        <v>605</v>
      </c>
      <c r="F169" s="264" t="s">
        <v>538</v>
      </c>
      <c r="G169" s="264">
        <v>2021.12</v>
      </c>
      <c r="H169" s="283" t="s">
        <v>658</v>
      </c>
      <c r="I169" s="284" t="s">
        <v>667</v>
      </c>
      <c r="J169" s="285">
        <v>32</v>
      </c>
      <c r="K169" s="285">
        <v>32</v>
      </c>
      <c r="L169" s="275"/>
      <c r="M169" s="276"/>
      <c r="N169" s="281"/>
      <c r="O169" s="281"/>
      <c r="P169" s="260">
        <v>40</v>
      </c>
      <c r="Q169" s="281" t="s">
        <v>668</v>
      </c>
      <c r="R169" s="283" t="s">
        <v>648</v>
      </c>
    </row>
    <row r="170" s="124" customFormat="1" ht="140.1" hidden="1" customHeight="1" spans="1:18">
      <c r="A170" s="260">
        <v>50</v>
      </c>
      <c r="B170" s="261">
        <v>6528252021050</v>
      </c>
      <c r="C170" s="283" t="s">
        <v>669</v>
      </c>
      <c r="D170" s="283" t="s">
        <v>39</v>
      </c>
      <c r="E170" s="283" t="s">
        <v>670</v>
      </c>
      <c r="F170" s="264" t="s">
        <v>538</v>
      </c>
      <c r="G170" s="264">
        <v>2021.12</v>
      </c>
      <c r="H170" s="283" t="s">
        <v>658</v>
      </c>
      <c r="I170" s="284" t="s">
        <v>671</v>
      </c>
      <c r="J170" s="285">
        <v>80</v>
      </c>
      <c r="K170" s="285">
        <v>80</v>
      </c>
      <c r="L170" s="275"/>
      <c r="M170" s="276"/>
      <c r="N170" s="281"/>
      <c r="O170" s="281"/>
      <c r="P170" s="260">
        <v>200</v>
      </c>
      <c r="Q170" s="281" t="s">
        <v>672</v>
      </c>
      <c r="R170" s="283" t="s">
        <v>648</v>
      </c>
    </row>
    <row r="171" s="124" customFormat="1" ht="140.1" hidden="1" customHeight="1" spans="1:18">
      <c r="A171" s="260">
        <v>51</v>
      </c>
      <c r="B171" s="261">
        <v>6528252021051</v>
      </c>
      <c r="C171" s="283" t="s">
        <v>673</v>
      </c>
      <c r="D171" s="283" t="s">
        <v>39</v>
      </c>
      <c r="E171" s="283" t="s">
        <v>674</v>
      </c>
      <c r="F171" s="264" t="s">
        <v>538</v>
      </c>
      <c r="G171" s="264">
        <v>2021.12</v>
      </c>
      <c r="H171" s="283" t="s">
        <v>658</v>
      </c>
      <c r="I171" s="284" t="s">
        <v>675</v>
      </c>
      <c r="J171" s="285">
        <v>35</v>
      </c>
      <c r="K171" s="285">
        <v>35</v>
      </c>
      <c r="L171" s="275"/>
      <c r="M171" s="276"/>
      <c r="N171" s="281"/>
      <c r="O171" s="281"/>
      <c r="P171" s="260">
        <v>10</v>
      </c>
      <c r="Q171" s="281" t="s">
        <v>676</v>
      </c>
      <c r="R171" s="283" t="s">
        <v>648</v>
      </c>
    </row>
    <row r="172" s="124" customFormat="1" ht="140.1" hidden="1" customHeight="1" spans="1:18">
      <c r="A172" s="260">
        <v>52</v>
      </c>
      <c r="B172" s="261">
        <v>6528252021052</v>
      </c>
      <c r="C172" s="283" t="s">
        <v>677</v>
      </c>
      <c r="D172" s="283" t="s">
        <v>39</v>
      </c>
      <c r="E172" s="283" t="s">
        <v>548</v>
      </c>
      <c r="F172" s="264" t="s">
        <v>538</v>
      </c>
      <c r="G172" s="264">
        <v>2021.12</v>
      </c>
      <c r="H172" s="283" t="s">
        <v>658</v>
      </c>
      <c r="I172" s="284" t="s">
        <v>678</v>
      </c>
      <c r="J172" s="285">
        <v>60</v>
      </c>
      <c r="K172" s="285">
        <v>60</v>
      </c>
      <c r="L172" s="275"/>
      <c r="M172" s="276"/>
      <c r="N172" s="281"/>
      <c r="O172" s="281"/>
      <c r="P172" s="260">
        <v>20</v>
      </c>
      <c r="Q172" s="281" t="s">
        <v>679</v>
      </c>
      <c r="R172" s="283" t="s">
        <v>648</v>
      </c>
    </row>
    <row r="173" s="124" customFormat="1" ht="140.1" hidden="1" customHeight="1" spans="1:18">
      <c r="A173" s="260">
        <v>53</v>
      </c>
      <c r="B173" s="261">
        <v>6528252021053</v>
      </c>
      <c r="C173" s="283" t="s">
        <v>680</v>
      </c>
      <c r="D173" s="283" t="s">
        <v>39</v>
      </c>
      <c r="E173" s="283" t="s">
        <v>681</v>
      </c>
      <c r="F173" s="264" t="s">
        <v>538</v>
      </c>
      <c r="G173" s="264">
        <v>2021.12</v>
      </c>
      <c r="H173" s="283" t="s">
        <v>658</v>
      </c>
      <c r="I173" s="284" t="s">
        <v>682</v>
      </c>
      <c r="J173" s="285">
        <v>174</v>
      </c>
      <c r="K173" s="285">
        <v>174</v>
      </c>
      <c r="L173" s="275"/>
      <c r="M173" s="276"/>
      <c r="N173" s="281"/>
      <c r="O173" s="281"/>
      <c r="P173" s="260">
        <v>60</v>
      </c>
      <c r="Q173" s="281" t="s">
        <v>683</v>
      </c>
      <c r="R173" s="283" t="s">
        <v>648</v>
      </c>
    </row>
    <row r="174" s="124" customFormat="1" ht="140.1" hidden="1" customHeight="1" spans="1:18">
      <c r="A174" s="260">
        <v>54</v>
      </c>
      <c r="B174" s="261">
        <v>6528252021054</v>
      </c>
      <c r="C174" s="283" t="s">
        <v>594</v>
      </c>
      <c r="D174" s="283" t="s">
        <v>39</v>
      </c>
      <c r="E174" s="283" t="s">
        <v>684</v>
      </c>
      <c r="F174" s="264" t="s">
        <v>538</v>
      </c>
      <c r="G174" s="264">
        <v>2021.12</v>
      </c>
      <c r="H174" s="283" t="s">
        <v>658</v>
      </c>
      <c r="I174" s="284" t="s">
        <v>685</v>
      </c>
      <c r="J174" s="285">
        <v>10</v>
      </c>
      <c r="K174" s="285">
        <v>10</v>
      </c>
      <c r="L174" s="275"/>
      <c r="M174" s="276"/>
      <c r="N174" s="281"/>
      <c r="O174" s="281"/>
      <c r="P174" s="260">
        <v>20</v>
      </c>
      <c r="Q174" s="281" t="s">
        <v>651</v>
      </c>
      <c r="R174" s="283" t="s">
        <v>648</v>
      </c>
    </row>
    <row r="175" s="124" customFormat="1" ht="140.1" hidden="1" customHeight="1" spans="1:18">
      <c r="A175" s="260">
        <v>55</v>
      </c>
      <c r="B175" s="261">
        <v>6528252021055</v>
      </c>
      <c r="C175" s="283" t="s">
        <v>543</v>
      </c>
      <c r="D175" s="283" t="s">
        <v>39</v>
      </c>
      <c r="E175" s="263" t="s">
        <v>544</v>
      </c>
      <c r="F175" s="264" t="s">
        <v>538</v>
      </c>
      <c r="G175" s="264">
        <v>2021.12</v>
      </c>
      <c r="H175" s="283" t="s">
        <v>686</v>
      </c>
      <c r="I175" s="284" t="s">
        <v>687</v>
      </c>
      <c r="J175" s="285">
        <v>156</v>
      </c>
      <c r="K175" s="285">
        <v>156</v>
      </c>
      <c r="L175" s="275"/>
      <c r="M175" s="276"/>
      <c r="N175" s="281"/>
      <c r="O175" s="281"/>
      <c r="P175" s="260">
        <v>8</v>
      </c>
      <c r="Q175" s="281" t="s">
        <v>647</v>
      </c>
      <c r="R175" s="283" t="s">
        <v>648</v>
      </c>
    </row>
    <row r="176" s="124" customFormat="1" ht="140.1" hidden="1" customHeight="1" spans="1:18">
      <c r="A176" s="260">
        <v>56</v>
      </c>
      <c r="B176" s="261">
        <v>6528252021056</v>
      </c>
      <c r="C176" s="283" t="s">
        <v>688</v>
      </c>
      <c r="D176" s="283" t="s">
        <v>39</v>
      </c>
      <c r="E176" s="283" t="s">
        <v>291</v>
      </c>
      <c r="F176" s="264" t="s">
        <v>538</v>
      </c>
      <c r="G176" s="264">
        <v>2021.12</v>
      </c>
      <c r="H176" s="283" t="s">
        <v>689</v>
      </c>
      <c r="I176" s="284" t="s">
        <v>690</v>
      </c>
      <c r="J176" s="285">
        <v>60</v>
      </c>
      <c r="K176" s="285">
        <v>60</v>
      </c>
      <c r="L176" s="275"/>
      <c r="M176" s="276"/>
      <c r="N176" s="281"/>
      <c r="O176" s="281"/>
      <c r="P176" s="260">
        <v>30</v>
      </c>
      <c r="Q176" s="281" t="s">
        <v>672</v>
      </c>
      <c r="R176" s="283" t="s">
        <v>648</v>
      </c>
    </row>
    <row r="177" s="124" customFormat="1" ht="173.1" hidden="1" customHeight="1" spans="1:18">
      <c r="A177" s="260">
        <v>57</v>
      </c>
      <c r="B177" s="261">
        <v>6528252021057</v>
      </c>
      <c r="C177" s="281" t="s">
        <v>579</v>
      </c>
      <c r="D177" s="283" t="s">
        <v>39</v>
      </c>
      <c r="E177" s="263" t="s">
        <v>204</v>
      </c>
      <c r="F177" s="264" t="s">
        <v>538</v>
      </c>
      <c r="G177" s="264">
        <v>2021.12</v>
      </c>
      <c r="H177" s="283" t="s">
        <v>689</v>
      </c>
      <c r="I177" s="284" t="s">
        <v>691</v>
      </c>
      <c r="J177" s="285">
        <v>214.895</v>
      </c>
      <c r="K177" s="285">
        <v>214.895</v>
      </c>
      <c r="L177" s="275"/>
      <c r="M177" s="276"/>
      <c r="N177" s="281"/>
      <c r="O177" s="281"/>
      <c r="P177" s="260">
        <v>16</v>
      </c>
      <c r="Q177" s="281" t="s">
        <v>672</v>
      </c>
      <c r="R177" s="283" t="s">
        <v>648</v>
      </c>
    </row>
    <row r="178" s="124" customFormat="1" ht="140.1" hidden="1" customHeight="1" spans="1:18">
      <c r="A178" s="260">
        <v>58</v>
      </c>
      <c r="B178" s="261">
        <v>6528252021058</v>
      </c>
      <c r="C178" s="281" t="s">
        <v>579</v>
      </c>
      <c r="D178" s="283" t="s">
        <v>39</v>
      </c>
      <c r="E178" s="263" t="s">
        <v>204</v>
      </c>
      <c r="F178" s="264" t="s">
        <v>538</v>
      </c>
      <c r="G178" s="264">
        <v>2021.12</v>
      </c>
      <c r="H178" s="283" t="s">
        <v>689</v>
      </c>
      <c r="I178" s="284" t="s">
        <v>692</v>
      </c>
      <c r="J178" s="285">
        <v>106</v>
      </c>
      <c r="K178" s="285">
        <v>106</v>
      </c>
      <c r="L178" s="275"/>
      <c r="M178" s="276"/>
      <c r="N178" s="281"/>
      <c r="O178" s="281"/>
      <c r="P178" s="260">
        <v>42</v>
      </c>
      <c r="Q178" s="281" t="s">
        <v>693</v>
      </c>
      <c r="R178" s="283" t="s">
        <v>648</v>
      </c>
    </row>
    <row r="179" s="124" customFormat="1" ht="140.1" hidden="1" customHeight="1" spans="1:18">
      <c r="A179" s="260">
        <v>59</v>
      </c>
      <c r="B179" s="261">
        <v>6528252021059</v>
      </c>
      <c r="C179" s="283" t="s">
        <v>694</v>
      </c>
      <c r="D179" s="283" t="s">
        <v>39</v>
      </c>
      <c r="E179" s="283" t="s">
        <v>291</v>
      </c>
      <c r="F179" s="264" t="s">
        <v>538</v>
      </c>
      <c r="G179" s="264">
        <v>2021.12</v>
      </c>
      <c r="H179" s="283" t="s">
        <v>689</v>
      </c>
      <c r="I179" s="284" t="s">
        <v>695</v>
      </c>
      <c r="J179" s="285">
        <v>170</v>
      </c>
      <c r="K179" s="285">
        <v>170</v>
      </c>
      <c r="L179" s="275"/>
      <c r="M179" s="276"/>
      <c r="N179" s="281"/>
      <c r="O179" s="281"/>
      <c r="P179" s="260">
        <v>15</v>
      </c>
      <c r="Q179" s="281" t="s">
        <v>661</v>
      </c>
      <c r="R179" s="283" t="s">
        <v>648</v>
      </c>
    </row>
    <row r="180" s="124" customFormat="1" ht="140.1" hidden="1" customHeight="1" spans="1:18">
      <c r="A180" s="260">
        <v>60</v>
      </c>
      <c r="B180" s="261">
        <v>6528252021060</v>
      </c>
      <c r="C180" s="262" t="s">
        <v>570</v>
      </c>
      <c r="D180" s="283" t="s">
        <v>39</v>
      </c>
      <c r="E180" s="283" t="s">
        <v>291</v>
      </c>
      <c r="F180" s="264" t="s">
        <v>538</v>
      </c>
      <c r="G180" s="264">
        <v>2021.12</v>
      </c>
      <c r="H180" s="283" t="s">
        <v>696</v>
      </c>
      <c r="I180" s="284" t="s">
        <v>697</v>
      </c>
      <c r="J180" s="285">
        <v>34</v>
      </c>
      <c r="K180" s="285">
        <v>34</v>
      </c>
      <c r="L180" s="275"/>
      <c r="M180" s="276"/>
      <c r="N180" s="281"/>
      <c r="O180" s="281"/>
      <c r="P180" s="260">
        <v>20</v>
      </c>
      <c r="Q180" s="281" t="s">
        <v>647</v>
      </c>
      <c r="R180" s="283" t="s">
        <v>648</v>
      </c>
    </row>
    <row r="181" s="124" customFormat="1" ht="140.1" hidden="1" customHeight="1" spans="1:18">
      <c r="A181" s="260">
        <v>61</v>
      </c>
      <c r="B181" s="261">
        <v>6528252021061</v>
      </c>
      <c r="C181" s="283" t="s">
        <v>450</v>
      </c>
      <c r="D181" s="283" t="s">
        <v>39</v>
      </c>
      <c r="E181" s="263" t="s">
        <v>204</v>
      </c>
      <c r="F181" s="264" t="s">
        <v>538</v>
      </c>
      <c r="G181" s="264">
        <v>2021.12</v>
      </c>
      <c r="H181" s="283" t="s">
        <v>698</v>
      </c>
      <c r="I181" s="284" t="s">
        <v>699</v>
      </c>
      <c r="J181" s="285">
        <v>286</v>
      </c>
      <c r="K181" s="285">
        <v>286</v>
      </c>
      <c r="L181" s="275"/>
      <c r="M181" s="276"/>
      <c r="N181" s="281"/>
      <c r="O181" s="281"/>
      <c r="P181" s="260">
        <v>71</v>
      </c>
      <c r="Q181" s="281" t="s">
        <v>700</v>
      </c>
      <c r="R181" s="283" t="s">
        <v>701</v>
      </c>
    </row>
    <row r="182" s="124" customFormat="1" ht="140.1" hidden="1" customHeight="1" spans="1:18">
      <c r="A182" s="260">
        <v>62</v>
      </c>
      <c r="B182" s="261">
        <v>6528252021062</v>
      </c>
      <c r="C182" s="283" t="s">
        <v>450</v>
      </c>
      <c r="D182" s="283" t="s">
        <v>39</v>
      </c>
      <c r="E182" s="263" t="s">
        <v>204</v>
      </c>
      <c r="F182" s="264" t="s">
        <v>538</v>
      </c>
      <c r="G182" s="264">
        <v>2021.12</v>
      </c>
      <c r="H182" s="283" t="s">
        <v>702</v>
      </c>
      <c r="I182" s="284" t="s">
        <v>703</v>
      </c>
      <c r="J182" s="285">
        <v>260</v>
      </c>
      <c r="K182" s="285">
        <v>260</v>
      </c>
      <c r="L182" s="275"/>
      <c r="M182" s="276"/>
      <c r="N182" s="281"/>
      <c r="O182" s="281"/>
      <c r="P182" s="260">
        <v>36</v>
      </c>
      <c r="Q182" s="281" t="s">
        <v>700</v>
      </c>
      <c r="R182" s="283" t="s">
        <v>701</v>
      </c>
    </row>
    <row r="183" s="124" customFormat="1" ht="140.1" hidden="1" customHeight="1" spans="1:18">
      <c r="A183" s="260">
        <v>63</v>
      </c>
      <c r="B183" s="261">
        <v>6528252021063</v>
      </c>
      <c r="C183" s="283" t="s">
        <v>579</v>
      </c>
      <c r="D183" s="283" t="s">
        <v>39</v>
      </c>
      <c r="E183" s="263" t="s">
        <v>204</v>
      </c>
      <c r="F183" s="264" t="s">
        <v>538</v>
      </c>
      <c r="G183" s="264">
        <v>2021.12</v>
      </c>
      <c r="H183" s="283" t="s">
        <v>704</v>
      </c>
      <c r="I183" s="284" t="s">
        <v>705</v>
      </c>
      <c r="J183" s="285">
        <v>12</v>
      </c>
      <c r="K183" s="285">
        <v>12</v>
      </c>
      <c r="L183" s="275"/>
      <c r="M183" s="276"/>
      <c r="N183" s="281"/>
      <c r="O183" s="281"/>
      <c r="P183" s="260">
        <v>59</v>
      </c>
      <c r="Q183" s="281" t="s">
        <v>706</v>
      </c>
      <c r="R183" s="283" t="s">
        <v>701</v>
      </c>
    </row>
    <row r="184" s="124" customFormat="1" ht="140.1" hidden="1" customHeight="1" spans="1:18">
      <c r="A184" s="260">
        <v>64</v>
      </c>
      <c r="B184" s="261">
        <v>6528252021064</v>
      </c>
      <c r="C184" s="283" t="s">
        <v>450</v>
      </c>
      <c r="D184" s="283" t="s">
        <v>39</v>
      </c>
      <c r="E184" s="263" t="s">
        <v>204</v>
      </c>
      <c r="F184" s="264" t="s">
        <v>538</v>
      </c>
      <c r="G184" s="264">
        <v>2021.12</v>
      </c>
      <c r="H184" s="283" t="s">
        <v>704</v>
      </c>
      <c r="I184" s="284" t="s">
        <v>699</v>
      </c>
      <c r="J184" s="285">
        <v>286</v>
      </c>
      <c r="K184" s="285">
        <v>286</v>
      </c>
      <c r="L184" s="275"/>
      <c r="M184" s="276"/>
      <c r="N184" s="281"/>
      <c r="O184" s="281"/>
      <c r="P184" s="260">
        <v>79</v>
      </c>
      <c r="Q184" s="281" t="s">
        <v>700</v>
      </c>
      <c r="R184" s="283" t="s">
        <v>701</v>
      </c>
    </row>
    <row r="185" s="124" customFormat="1" ht="140.1" hidden="1" customHeight="1" spans="1:18">
      <c r="A185" s="260">
        <v>65</v>
      </c>
      <c r="B185" s="261">
        <v>6528252021065</v>
      </c>
      <c r="C185" s="283" t="s">
        <v>450</v>
      </c>
      <c r="D185" s="283" t="s">
        <v>39</v>
      </c>
      <c r="E185" s="263" t="s">
        <v>204</v>
      </c>
      <c r="F185" s="264" t="s">
        <v>538</v>
      </c>
      <c r="G185" s="264">
        <v>2021.12</v>
      </c>
      <c r="H185" s="283" t="s">
        <v>707</v>
      </c>
      <c r="I185" s="284" t="s">
        <v>703</v>
      </c>
      <c r="J185" s="285">
        <v>260</v>
      </c>
      <c r="K185" s="285">
        <v>260</v>
      </c>
      <c r="L185" s="275"/>
      <c r="M185" s="276"/>
      <c r="N185" s="281"/>
      <c r="O185" s="281"/>
      <c r="P185" s="260">
        <v>64</v>
      </c>
      <c r="Q185" s="281" t="s">
        <v>700</v>
      </c>
      <c r="R185" s="283" t="s">
        <v>701</v>
      </c>
    </row>
    <row r="186" s="124" customFormat="1" ht="140.1" hidden="1" customHeight="1" spans="1:18">
      <c r="A186" s="260">
        <v>66</v>
      </c>
      <c r="B186" s="261">
        <v>6528252021066</v>
      </c>
      <c r="C186" s="283" t="s">
        <v>579</v>
      </c>
      <c r="D186" s="283" t="s">
        <v>39</v>
      </c>
      <c r="E186" s="263" t="s">
        <v>204</v>
      </c>
      <c r="F186" s="264" t="s">
        <v>538</v>
      </c>
      <c r="G186" s="264">
        <v>2021.12</v>
      </c>
      <c r="H186" s="283" t="s">
        <v>708</v>
      </c>
      <c r="I186" s="284" t="s">
        <v>709</v>
      </c>
      <c r="J186" s="285">
        <v>52.689</v>
      </c>
      <c r="K186" s="285">
        <v>52.689</v>
      </c>
      <c r="L186" s="275"/>
      <c r="M186" s="276"/>
      <c r="N186" s="281"/>
      <c r="O186" s="281"/>
      <c r="P186" s="260">
        <v>57</v>
      </c>
      <c r="Q186" s="281" t="s">
        <v>710</v>
      </c>
      <c r="R186" s="283" t="s">
        <v>701</v>
      </c>
    </row>
    <row r="187" s="124" customFormat="1" ht="173.1" hidden="1" customHeight="1" spans="1:18">
      <c r="A187" s="260">
        <v>67</v>
      </c>
      <c r="B187" s="261">
        <v>6528252021067</v>
      </c>
      <c r="C187" s="283" t="s">
        <v>711</v>
      </c>
      <c r="D187" s="283" t="s">
        <v>39</v>
      </c>
      <c r="E187" s="283" t="s">
        <v>674</v>
      </c>
      <c r="F187" s="264" t="s">
        <v>538</v>
      </c>
      <c r="G187" s="264">
        <v>2021.12</v>
      </c>
      <c r="H187" s="283" t="s">
        <v>708</v>
      </c>
      <c r="I187" s="284" t="s">
        <v>712</v>
      </c>
      <c r="J187" s="285">
        <v>256.8</v>
      </c>
      <c r="K187" s="285">
        <v>256.8</v>
      </c>
      <c r="L187" s="275"/>
      <c r="M187" s="276"/>
      <c r="N187" s="281"/>
      <c r="O187" s="281"/>
      <c r="P187" s="260">
        <v>91</v>
      </c>
      <c r="Q187" s="281" t="s">
        <v>713</v>
      </c>
      <c r="R187" s="283" t="s">
        <v>701</v>
      </c>
    </row>
    <row r="188" s="124" customFormat="1" ht="140.1" hidden="1" customHeight="1" spans="1:18">
      <c r="A188" s="260">
        <v>68</v>
      </c>
      <c r="B188" s="261">
        <v>6528252021068</v>
      </c>
      <c r="C188" s="283" t="s">
        <v>450</v>
      </c>
      <c r="D188" s="283" t="s">
        <v>39</v>
      </c>
      <c r="E188" s="263" t="s">
        <v>204</v>
      </c>
      <c r="F188" s="264" t="s">
        <v>538</v>
      </c>
      <c r="G188" s="264">
        <v>2021.12</v>
      </c>
      <c r="H188" s="283" t="s">
        <v>708</v>
      </c>
      <c r="I188" s="284" t="s">
        <v>714</v>
      </c>
      <c r="J188" s="285">
        <v>299</v>
      </c>
      <c r="K188" s="285">
        <v>299</v>
      </c>
      <c r="L188" s="275"/>
      <c r="M188" s="276"/>
      <c r="N188" s="281"/>
      <c r="O188" s="281"/>
      <c r="P188" s="260">
        <v>98</v>
      </c>
      <c r="Q188" s="281" t="s">
        <v>700</v>
      </c>
      <c r="R188" s="283" t="s">
        <v>701</v>
      </c>
    </row>
    <row r="189" s="124" customFormat="1" ht="174.95" hidden="1" customHeight="1" spans="1:18">
      <c r="A189" s="260">
        <v>69</v>
      </c>
      <c r="B189" s="261">
        <v>6528252021069</v>
      </c>
      <c r="C189" s="283" t="s">
        <v>579</v>
      </c>
      <c r="D189" s="283" t="s">
        <v>39</v>
      </c>
      <c r="E189" s="263" t="s">
        <v>204</v>
      </c>
      <c r="F189" s="264" t="s">
        <v>538</v>
      </c>
      <c r="G189" s="264">
        <v>2021.12</v>
      </c>
      <c r="H189" s="283" t="s">
        <v>715</v>
      </c>
      <c r="I189" s="284" t="s">
        <v>716</v>
      </c>
      <c r="J189" s="285">
        <v>63</v>
      </c>
      <c r="K189" s="285">
        <v>63</v>
      </c>
      <c r="L189" s="275"/>
      <c r="M189" s="276"/>
      <c r="N189" s="281"/>
      <c r="O189" s="281"/>
      <c r="P189" s="260">
        <v>220</v>
      </c>
      <c r="Q189" s="281" t="s">
        <v>717</v>
      </c>
      <c r="R189" s="283" t="s">
        <v>701</v>
      </c>
    </row>
    <row r="190" s="124" customFormat="1" ht="408" hidden="1" customHeight="1" spans="1:18">
      <c r="A190" s="260">
        <v>70</v>
      </c>
      <c r="B190" s="261">
        <v>6528252021070</v>
      </c>
      <c r="C190" s="283" t="s">
        <v>579</v>
      </c>
      <c r="D190" s="283" t="s">
        <v>39</v>
      </c>
      <c r="E190" s="263" t="s">
        <v>204</v>
      </c>
      <c r="F190" s="264" t="s">
        <v>538</v>
      </c>
      <c r="G190" s="264">
        <v>2021.12</v>
      </c>
      <c r="H190" s="283" t="s">
        <v>718</v>
      </c>
      <c r="I190" s="284" t="s">
        <v>719</v>
      </c>
      <c r="J190" s="285">
        <v>126.632</v>
      </c>
      <c r="K190" s="285">
        <v>126.632</v>
      </c>
      <c r="L190" s="275"/>
      <c r="M190" s="276"/>
      <c r="N190" s="281"/>
      <c r="O190" s="281"/>
      <c r="P190" s="260">
        <v>26</v>
      </c>
      <c r="Q190" s="281" t="s">
        <v>720</v>
      </c>
      <c r="R190" s="283" t="s">
        <v>701</v>
      </c>
    </row>
    <row r="191" s="124" customFormat="1" ht="140.1" hidden="1" customHeight="1" spans="1:18">
      <c r="A191" s="260">
        <v>71</v>
      </c>
      <c r="B191" s="261">
        <v>6528252021071</v>
      </c>
      <c r="C191" s="283" t="s">
        <v>721</v>
      </c>
      <c r="D191" s="283" t="s">
        <v>39</v>
      </c>
      <c r="E191" s="283" t="s">
        <v>722</v>
      </c>
      <c r="F191" s="264" t="s">
        <v>538</v>
      </c>
      <c r="G191" s="264">
        <v>2021.12</v>
      </c>
      <c r="H191" s="283" t="s">
        <v>723</v>
      </c>
      <c r="I191" s="284" t="s">
        <v>724</v>
      </c>
      <c r="J191" s="285">
        <v>273.9</v>
      </c>
      <c r="K191" s="285">
        <v>273.9</v>
      </c>
      <c r="L191" s="275"/>
      <c r="M191" s="276"/>
      <c r="N191" s="281"/>
      <c r="O191" s="281"/>
      <c r="P191" s="260">
        <v>377</v>
      </c>
      <c r="Q191" s="281" t="s">
        <v>725</v>
      </c>
      <c r="R191" s="283" t="s">
        <v>701</v>
      </c>
    </row>
    <row r="192" s="124" customFormat="1" ht="285" hidden="1" customHeight="1" spans="1:18">
      <c r="A192" s="260">
        <v>72</v>
      </c>
      <c r="B192" s="261">
        <v>6528252021072</v>
      </c>
      <c r="C192" s="283" t="s">
        <v>726</v>
      </c>
      <c r="D192" s="283" t="s">
        <v>39</v>
      </c>
      <c r="E192" s="283" t="s">
        <v>670</v>
      </c>
      <c r="F192" s="264" t="s">
        <v>538</v>
      </c>
      <c r="G192" s="264">
        <v>2021.12</v>
      </c>
      <c r="H192" s="283" t="s">
        <v>723</v>
      </c>
      <c r="I192" s="284" t="s">
        <v>727</v>
      </c>
      <c r="J192" s="285">
        <v>20.86</v>
      </c>
      <c r="K192" s="285">
        <v>20.86</v>
      </c>
      <c r="L192" s="275"/>
      <c r="M192" s="276"/>
      <c r="N192" s="281"/>
      <c r="O192" s="281"/>
      <c r="P192" s="260">
        <v>234</v>
      </c>
      <c r="Q192" s="281" t="s">
        <v>728</v>
      </c>
      <c r="R192" s="283" t="s">
        <v>701</v>
      </c>
    </row>
    <row r="193" s="124" customFormat="1" ht="315.95" hidden="1" customHeight="1" spans="1:18">
      <c r="A193" s="260">
        <v>73</v>
      </c>
      <c r="B193" s="261">
        <v>6528252021073</v>
      </c>
      <c r="C193" s="262" t="s">
        <v>570</v>
      </c>
      <c r="D193" s="283" t="s">
        <v>39</v>
      </c>
      <c r="E193" s="283" t="s">
        <v>291</v>
      </c>
      <c r="F193" s="264" t="s">
        <v>538</v>
      </c>
      <c r="G193" s="264">
        <v>2021.12</v>
      </c>
      <c r="H193" s="283" t="s">
        <v>729</v>
      </c>
      <c r="I193" s="284" t="s">
        <v>730</v>
      </c>
      <c r="J193" s="285">
        <v>106.08</v>
      </c>
      <c r="K193" s="285">
        <v>106.08</v>
      </c>
      <c r="L193" s="275"/>
      <c r="M193" s="276"/>
      <c r="N193" s="281"/>
      <c r="O193" s="281"/>
      <c r="P193" s="260">
        <v>60</v>
      </c>
      <c r="Q193" s="281" t="s">
        <v>731</v>
      </c>
      <c r="R193" s="283" t="s">
        <v>732</v>
      </c>
    </row>
    <row r="194" s="124" customFormat="1" ht="140.1" hidden="1" customHeight="1" spans="1:18">
      <c r="A194" s="260">
        <v>74</v>
      </c>
      <c r="B194" s="261">
        <v>6528252021074</v>
      </c>
      <c r="C194" s="283" t="s">
        <v>590</v>
      </c>
      <c r="D194" s="283" t="s">
        <v>39</v>
      </c>
      <c r="E194" s="263" t="s">
        <v>204</v>
      </c>
      <c r="F194" s="264" t="s">
        <v>538</v>
      </c>
      <c r="G194" s="264">
        <v>2021.12</v>
      </c>
      <c r="H194" s="283" t="s">
        <v>733</v>
      </c>
      <c r="I194" s="284" t="s">
        <v>734</v>
      </c>
      <c r="J194" s="285">
        <v>135</v>
      </c>
      <c r="K194" s="285">
        <v>135</v>
      </c>
      <c r="L194" s="275"/>
      <c r="M194" s="276"/>
      <c r="N194" s="281"/>
      <c r="O194" s="281"/>
      <c r="P194" s="260">
        <v>141</v>
      </c>
      <c r="Q194" s="281" t="s">
        <v>735</v>
      </c>
      <c r="R194" s="283" t="s">
        <v>732</v>
      </c>
    </row>
    <row r="195" s="124" customFormat="1" ht="140.1" hidden="1" customHeight="1" spans="1:18">
      <c r="A195" s="260">
        <v>75</v>
      </c>
      <c r="B195" s="261">
        <v>6528252021075</v>
      </c>
      <c r="C195" s="283" t="s">
        <v>543</v>
      </c>
      <c r="D195" s="283" t="s">
        <v>39</v>
      </c>
      <c r="E195" s="263" t="s">
        <v>544</v>
      </c>
      <c r="F195" s="264" t="s">
        <v>538</v>
      </c>
      <c r="G195" s="264">
        <v>2021.12</v>
      </c>
      <c r="H195" s="283" t="s">
        <v>736</v>
      </c>
      <c r="I195" s="284" t="s">
        <v>737</v>
      </c>
      <c r="J195" s="285">
        <v>131.58</v>
      </c>
      <c r="K195" s="285">
        <v>131.58</v>
      </c>
      <c r="L195" s="275"/>
      <c r="M195" s="276"/>
      <c r="N195" s="281"/>
      <c r="O195" s="281"/>
      <c r="P195" s="260">
        <v>22</v>
      </c>
      <c r="Q195" s="281" t="s">
        <v>738</v>
      </c>
      <c r="R195" s="283" t="s">
        <v>732</v>
      </c>
    </row>
    <row r="196" s="124" customFormat="1" ht="140.1" hidden="1" customHeight="1" spans="1:18">
      <c r="A196" s="260">
        <v>76</v>
      </c>
      <c r="B196" s="261">
        <v>6528252021076</v>
      </c>
      <c r="C196" s="283" t="s">
        <v>739</v>
      </c>
      <c r="D196" s="283" t="s">
        <v>39</v>
      </c>
      <c r="E196" s="283" t="s">
        <v>681</v>
      </c>
      <c r="F196" s="264" t="s">
        <v>538</v>
      </c>
      <c r="G196" s="264">
        <v>2021.12</v>
      </c>
      <c r="H196" s="283" t="s">
        <v>740</v>
      </c>
      <c r="I196" s="284" t="s">
        <v>741</v>
      </c>
      <c r="J196" s="285">
        <v>80.87</v>
      </c>
      <c r="K196" s="285">
        <v>80.87</v>
      </c>
      <c r="L196" s="275"/>
      <c r="M196" s="276"/>
      <c r="N196" s="281"/>
      <c r="O196" s="281"/>
      <c r="P196" s="260">
        <v>10</v>
      </c>
      <c r="Q196" s="281" t="s">
        <v>742</v>
      </c>
      <c r="R196" s="283" t="s">
        <v>732</v>
      </c>
    </row>
    <row r="197" s="124" customFormat="1" ht="140.1" hidden="1" customHeight="1" spans="1:18">
      <c r="A197" s="260">
        <v>77</v>
      </c>
      <c r="B197" s="261">
        <v>6528252021077</v>
      </c>
      <c r="C197" s="283" t="s">
        <v>743</v>
      </c>
      <c r="D197" s="283" t="s">
        <v>39</v>
      </c>
      <c r="E197" s="283" t="s">
        <v>291</v>
      </c>
      <c r="F197" s="264" t="s">
        <v>538</v>
      </c>
      <c r="G197" s="264">
        <v>2021.12</v>
      </c>
      <c r="H197" s="283" t="s">
        <v>740</v>
      </c>
      <c r="I197" s="284" t="s">
        <v>744</v>
      </c>
      <c r="J197" s="285">
        <v>95.78</v>
      </c>
      <c r="K197" s="285">
        <v>95.78</v>
      </c>
      <c r="L197" s="275"/>
      <c r="M197" s="276"/>
      <c r="N197" s="281"/>
      <c r="O197" s="281"/>
      <c r="P197" s="260">
        <v>35</v>
      </c>
      <c r="Q197" s="281" t="s">
        <v>745</v>
      </c>
      <c r="R197" s="283" t="s">
        <v>732</v>
      </c>
    </row>
    <row r="198" s="124" customFormat="1" ht="140.1" hidden="1" customHeight="1" spans="1:18">
      <c r="A198" s="260">
        <v>78</v>
      </c>
      <c r="B198" s="261">
        <v>6528252021078</v>
      </c>
      <c r="C198" s="283" t="s">
        <v>450</v>
      </c>
      <c r="D198" s="283" t="s">
        <v>39</v>
      </c>
      <c r="E198" s="263" t="s">
        <v>204</v>
      </c>
      <c r="F198" s="264" t="s">
        <v>538</v>
      </c>
      <c r="G198" s="264">
        <v>2021.12</v>
      </c>
      <c r="H198" s="283" t="s">
        <v>746</v>
      </c>
      <c r="I198" s="284" t="s">
        <v>747</v>
      </c>
      <c r="J198" s="285">
        <v>135</v>
      </c>
      <c r="K198" s="285">
        <v>135</v>
      </c>
      <c r="L198" s="275"/>
      <c r="M198" s="276"/>
      <c r="N198" s="281"/>
      <c r="O198" s="281"/>
      <c r="P198" s="260">
        <v>60</v>
      </c>
      <c r="Q198" s="281" t="s">
        <v>748</v>
      </c>
      <c r="R198" s="283" t="s">
        <v>732</v>
      </c>
    </row>
    <row r="199" s="124" customFormat="1" ht="140.1" hidden="1" customHeight="1" spans="1:18">
      <c r="A199" s="260">
        <v>79</v>
      </c>
      <c r="B199" s="261">
        <v>6528252021079</v>
      </c>
      <c r="C199" s="283" t="s">
        <v>573</v>
      </c>
      <c r="D199" s="283" t="s">
        <v>39</v>
      </c>
      <c r="E199" s="283" t="s">
        <v>291</v>
      </c>
      <c r="F199" s="264" t="s">
        <v>538</v>
      </c>
      <c r="G199" s="264">
        <v>2021.12</v>
      </c>
      <c r="H199" s="283" t="s">
        <v>749</v>
      </c>
      <c r="I199" s="284" t="s">
        <v>750</v>
      </c>
      <c r="J199" s="285">
        <v>2.4</v>
      </c>
      <c r="K199" s="285">
        <v>2.4</v>
      </c>
      <c r="L199" s="275"/>
      <c r="M199" s="276"/>
      <c r="N199" s="281"/>
      <c r="O199" s="281"/>
      <c r="P199" s="260">
        <v>120</v>
      </c>
      <c r="Q199" s="281" t="s">
        <v>751</v>
      </c>
      <c r="R199" s="283" t="s">
        <v>732</v>
      </c>
    </row>
    <row r="200" s="124" customFormat="1" ht="204.95" hidden="1" customHeight="1" spans="1:18">
      <c r="A200" s="260">
        <v>80</v>
      </c>
      <c r="B200" s="261">
        <v>6528252021080</v>
      </c>
      <c r="C200" s="283" t="s">
        <v>579</v>
      </c>
      <c r="D200" s="283" t="s">
        <v>39</v>
      </c>
      <c r="E200" s="263" t="s">
        <v>204</v>
      </c>
      <c r="F200" s="264" t="s">
        <v>538</v>
      </c>
      <c r="G200" s="264">
        <v>2021.12</v>
      </c>
      <c r="H200" s="283" t="s">
        <v>752</v>
      </c>
      <c r="I200" s="284" t="s">
        <v>753</v>
      </c>
      <c r="J200" s="285">
        <v>298.83</v>
      </c>
      <c r="K200" s="285">
        <v>298.83</v>
      </c>
      <c r="L200" s="275"/>
      <c r="M200" s="276"/>
      <c r="N200" s="281"/>
      <c r="O200" s="281"/>
      <c r="P200" s="260">
        <v>30</v>
      </c>
      <c r="Q200" s="281" t="s">
        <v>754</v>
      </c>
      <c r="R200" s="283" t="s">
        <v>732</v>
      </c>
    </row>
    <row r="201" s="124" customFormat="1" ht="264.95" hidden="1" customHeight="1" spans="1:18">
      <c r="A201" s="260">
        <v>81</v>
      </c>
      <c r="B201" s="261">
        <v>6528252021081</v>
      </c>
      <c r="C201" s="283" t="s">
        <v>579</v>
      </c>
      <c r="D201" s="283" t="s">
        <v>39</v>
      </c>
      <c r="E201" s="263" t="s">
        <v>204</v>
      </c>
      <c r="F201" s="264" t="s">
        <v>538</v>
      </c>
      <c r="G201" s="264">
        <v>2021.12</v>
      </c>
      <c r="H201" s="283" t="s">
        <v>752</v>
      </c>
      <c r="I201" s="284" t="s">
        <v>755</v>
      </c>
      <c r="J201" s="285">
        <v>210.33</v>
      </c>
      <c r="K201" s="285">
        <v>210.33</v>
      </c>
      <c r="L201" s="275"/>
      <c r="M201" s="276"/>
      <c r="N201" s="281"/>
      <c r="O201" s="281"/>
      <c r="P201" s="260">
        <v>30</v>
      </c>
      <c r="Q201" s="281" t="s">
        <v>754</v>
      </c>
      <c r="R201" s="283" t="s">
        <v>732</v>
      </c>
    </row>
    <row r="202" s="124" customFormat="1" ht="359.1" hidden="1" customHeight="1" spans="1:18">
      <c r="A202" s="260">
        <v>82</v>
      </c>
      <c r="B202" s="261">
        <v>6528252021082</v>
      </c>
      <c r="C202" s="283" t="s">
        <v>566</v>
      </c>
      <c r="D202" s="283" t="s">
        <v>39</v>
      </c>
      <c r="E202" s="263" t="s">
        <v>204</v>
      </c>
      <c r="F202" s="264" t="s">
        <v>538</v>
      </c>
      <c r="G202" s="264">
        <v>2021.12</v>
      </c>
      <c r="H202" s="283" t="s">
        <v>752</v>
      </c>
      <c r="I202" s="284" t="s">
        <v>756</v>
      </c>
      <c r="J202" s="285">
        <v>133.15</v>
      </c>
      <c r="K202" s="285">
        <v>133.15</v>
      </c>
      <c r="L202" s="275"/>
      <c r="M202" s="276"/>
      <c r="N202" s="281"/>
      <c r="O202" s="281"/>
      <c r="P202" s="260">
        <v>30</v>
      </c>
      <c r="Q202" s="281" t="s">
        <v>757</v>
      </c>
      <c r="R202" s="283" t="s">
        <v>732</v>
      </c>
    </row>
    <row r="203" s="124" customFormat="1" ht="140.1" hidden="1" customHeight="1" spans="1:18">
      <c r="A203" s="260">
        <v>83</v>
      </c>
      <c r="B203" s="261">
        <v>6528252021083</v>
      </c>
      <c r="C203" s="283" t="s">
        <v>739</v>
      </c>
      <c r="D203" s="283" t="s">
        <v>39</v>
      </c>
      <c r="E203" s="283" t="s">
        <v>681</v>
      </c>
      <c r="F203" s="264" t="s">
        <v>538</v>
      </c>
      <c r="G203" s="264">
        <v>2021.12</v>
      </c>
      <c r="H203" s="283" t="s">
        <v>752</v>
      </c>
      <c r="I203" s="284" t="s">
        <v>758</v>
      </c>
      <c r="J203" s="285">
        <v>158.62</v>
      </c>
      <c r="K203" s="285">
        <v>158.62</v>
      </c>
      <c r="L203" s="275"/>
      <c r="M203" s="276"/>
      <c r="N203" s="281"/>
      <c r="O203" s="281"/>
      <c r="P203" s="260">
        <v>15</v>
      </c>
      <c r="Q203" s="281" t="s">
        <v>759</v>
      </c>
      <c r="R203" s="283" t="s">
        <v>732</v>
      </c>
    </row>
    <row r="204" s="124" customFormat="1" ht="140.1" hidden="1" customHeight="1" spans="1:18">
      <c r="A204" s="260">
        <v>84</v>
      </c>
      <c r="B204" s="261">
        <v>6528252021084</v>
      </c>
      <c r="C204" s="283" t="s">
        <v>573</v>
      </c>
      <c r="D204" s="283" t="s">
        <v>39</v>
      </c>
      <c r="E204" s="283" t="s">
        <v>291</v>
      </c>
      <c r="F204" s="264" t="s">
        <v>538</v>
      </c>
      <c r="G204" s="264">
        <v>2021.12</v>
      </c>
      <c r="H204" s="283" t="s">
        <v>752</v>
      </c>
      <c r="I204" s="284" t="s">
        <v>760</v>
      </c>
      <c r="J204" s="285">
        <v>6</v>
      </c>
      <c r="K204" s="285">
        <v>6</v>
      </c>
      <c r="L204" s="275"/>
      <c r="M204" s="276"/>
      <c r="N204" s="281"/>
      <c r="O204" s="281"/>
      <c r="P204" s="260">
        <v>40</v>
      </c>
      <c r="Q204" s="281" t="s">
        <v>761</v>
      </c>
      <c r="R204" s="283"/>
    </row>
    <row r="205" s="124" customFormat="1" ht="140.1" hidden="1" customHeight="1" spans="1:18">
      <c r="A205" s="260">
        <v>85</v>
      </c>
      <c r="B205" s="261">
        <v>6528252021085</v>
      </c>
      <c r="C205" s="283" t="s">
        <v>543</v>
      </c>
      <c r="D205" s="283" t="s">
        <v>39</v>
      </c>
      <c r="E205" s="263" t="s">
        <v>544</v>
      </c>
      <c r="F205" s="264" t="s">
        <v>538</v>
      </c>
      <c r="G205" s="264">
        <v>2021.12</v>
      </c>
      <c r="H205" s="283" t="s">
        <v>762</v>
      </c>
      <c r="I205" s="284" t="s">
        <v>763</v>
      </c>
      <c r="J205" s="285">
        <v>71.72</v>
      </c>
      <c r="K205" s="285">
        <v>71.72</v>
      </c>
      <c r="L205" s="275"/>
      <c r="M205" s="276"/>
      <c r="N205" s="281"/>
      <c r="O205" s="281"/>
      <c r="P205" s="260">
        <v>10</v>
      </c>
      <c r="Q205" s="281" t="s">
        <v>764</v>
      </c>
      <c r="R205" s="283" t="s">
        <v>732</v>
      </c>
    </row>
    <row r="206" s="124" customFormat="1" ht="224.1" hidden="1" customHeight="1" spans="1:18">
      <c r="A206" s="260">
        <v>86</v>
      </c>
      <c r="B206" s="261">
        <v>6528252021086</v>
      </c>
      <c r="C206" s="283" t="s">
        <v>579</v>
      </c>
      <c r="D206" s="283" t="s">
        <v>39</v>
      </c>
      <c r="E206" s="263" t="s">
        <v>204</v>
      </c>
      <c r="F206" s="264" t="s">
        <v>538</v>
      </c>
      <c r="G206" s="264">
        <v>2021.12</v>
      </c>
      <c r="H206" s="283" t="s">
        <v>765</v>
      </c>
      <c r="I206" s="284" t="s">
        <v>766</v>
      </c>
      <c r="J206" s="274">
        <v>284.76</v>
      </c>
      <c r="K206" s="274">
        <v>284.76</v>
      </c>
      <c r="L206" s="275"/>
      <c r="M206" s="276"/>
      <c r="N206" s="281"/>
      <c r="O206" s="281"/>
      <c r="P206" s="260">
        <v>30</v>
      </c>
      <c r="Q206" s="281" t="s">
        <v>757</v>
      </c>
      <c r="R206" s="283" t="s">
        <v>732</v>
      </c>
    </row>
    <row r="207" s="124" customFormat="1" ht="249" hidden="1" customHeight="1" spans="1:18">
      <c r="A207" s="260">
        <v>87</v>
      </c>
      <c r="B207" s="261">
        <v>6528252021087</v>
      </c>
      <c r="C207" s="283" t="s">
        <v>579</v>
      </c>
      <c r="D207" s="283" t="s">
        <v>39</v>
      </c>
      <c r="E207" s="263" t="s">
        <v>204</v>
      </c>
      <c r="F207" s="264" t="s">
        <v>538</v>
      </c>
      <c r="G207" s="264">
        <v>2021.12</v>
      </c>
      <c r="H207" s="283" t="s">
        <v>765</v>
      </c>
      <c r="I207" s="284" t="s">
        <v>767</v>
      </c>
      <c r="J207" s="274">
        <v>210.03</v>
      </c>
      <c r="K207" s="274">
        <v>210.03</v>
      </c>
      <c r="L207" s="275"/>
      <c r="M207" s="276"/>
      <c r="N207" s="281"/>
      <c r="O207" s="281"/>
      <c r="P207" s="260">
        <v>30</v>
      </c>
      <c r="Q207" s="281" t="s">
        <v>754</v>
      </c>
      <c r="R207" s="283" t="s">
        <v>732</v>
      </c>
    </row>
    <row r="208" s="124" customFormat="1" ht="315.95" hidden="1" customHeight="1" spans="1:18">
      <c r="A208" s="260">
        <v>88</v>
      </c>
      <c r="B208" s="261">
        <v>6528252021088</v>
      </c>
      <c r="C208" s="283" t="s">
        <v>566</v>
      </c>
      <c r="D208" s="283" t="s">
        <v>39</v>
      </c>
      <c r="E208" s="263" t="s">
        <v>204</v>
      </c>
      <c r="F208" s="264" t="s">
        <v>538</v>
      </c>
      <c r="G208" s="264">
        <v>2021.12</v>
      </c>
      <c r="H208" s="283" t="s">
        <v>765</v>
      </c>
      <c r="I208" s="284" t="s">
        <v>756</v>
      </c>
      <c r="J208" s="285">
        <v>133.15</v>
      </c>
      <c r="K208" s="285">
        <v>133.15</v>
      </c>
      <c r="L208" s="275"/>
      <c r="M208" s="276"/>
      <c r="N208" s="281"/>
      <c r="O208" s="281"/>
      <c r="P208" s="260">
        <v>30</v>
      </c>
      <c r="Q208" s="281" t="s">
        <v>757</v>
      </c>
      <c r="R208" s="283" t="s">
        <v>732</v>
      </c>
    </row>
    <row r="209" s="124" customFormat="1" ht="140.1" hidden="1" customHeight="1" spans="1:18">
      <c r="A209" s="260">
        <v>89</v>
      </c>
      <c r="B209" s="261">
        <v>6528252021089</v>
      </c>
      <c r="C209" s="283" t="s">
        <v>543</v>
      </c>
      <c r="D209" s="283" t="s">
        <v>39</v>
      </c>
      <c r="E209" s="263" t="s">
        <v>544</v>
      </c>
      <c r="F209" s="264" t="s">
        <v>538</v>
      </c>
      <c r="G209" s="264">
        <v>2021.12</v>
      </c>
      <c r="H209" s="283" t="s">
        <v>768</v>
      </c>
      <c r="I209" s="284" t="s">
        <v>769</v>
      </c>
      <c r="J209" s="285">
        <v>171.18</v>
      </c>
      <c r="K209" s="285">
        <v>171.18</v>
      </c>
      <c r="L209" s="275"/>
      <c r="M209" s="276"/>
      <c r="N209" s="281"/>
      <c r="O209" s="281"/>
      <c r="P209" s="260">
        <v>20</v>
      </c>
      <c r="Q209" s="281" t="s">
        <v>770</v>
      </c>
      <c r="R209" s="283" t="s">
        <v>732</v>
      </c>
    </row>
    <row r="210" s="124" customFormat="1" ht="140.1" hidden="1" customHeight="1" spans="1:18">
      <c r="A210" s="260">
        <v>90</v>
      </c>
      <c r="B210" s="261">
        <v>6528252021090</v>
      </c>
      <c r="C210" s="283" t="s">
        <v>543</v>
      </c>
      <c r="D210" s="283" t="s">
        <v>39</v>
      </c>
      <c r="E210" s="263" t="s">
        <v>544</v>
      </c>
      <c r="F210" s="264" t="s">
        <v>538</v>
      </c>
      <c r="G210" s="264">
        <v>2021.12</v>
      </c>
      <c r="H210" s="283" t="s">
        <v>768</v>
      </c>
      <c r="I210" s="284" t="s">
        <v>771</v>
      </c>
      <c r="J210" s="285">
        <v>212.48</v>
      </c>
      <c r="K210" s="285">
        <v>212.48</v>
      </c>
      <c r="L210" s="275"/>
      <c r="M210" s="276"/>
      <c r="N210" s="281"/>
      <c r="O210" s="281"/>
      <c r="P210" s="260">
        <v>20</v>
      </c>
      <c r="Q210" s="281" t="s">
        <v>770</v>
      </c>
      <c r="R210" s="283" t="s">
        <v>732</v>
      </c>
    </row>
    <row r="211" s="124" customFormat="1" ht="140.1" hidden="1" customHeight="1" spans="1:18">
      <c r="A211" s="260">
        <v>91</v>
      </c>
      <c r="B211" s="261">
        <v>6528252021091</v>
      </c>
      <c r="C211" s="283" t="s">
        <v>450</v>
      </c>
      <c r="D211" s="283" t="s">
        <v>39</v>
      </c>
      <c r="E211" s="263" t="s">
        <v>204</v>
      </c>
      <c r="F211" s="264" t="s">
        <v>538</v>
      </c>
      <c r="G211" s="264">
        <v>2021.12</v>
      </c>
      <c r="H211" s="283" t="s">
        <v>772</v>
      </c>
      <c r="I211" s="284" t="s">
        <v>773</v>
      </c>
      <c r="J211" s="285">
        <v>180</v>
      </c>
      <c r="K211" s="285">
        <v>180</v>
      </c>
      <c r="L211" s="275"/>
      <c r="M211" s="276"/>
      <c r="N211" s="281"/>
      <c r="O211" s="281"/>
      <c r="P211" s="260">
        <v>60</v>
      </c>
      <c r="Q211" s="281" t="s">
        <v>748</v>
      </c>
      <c r="R211" s="283" t="s">
        <v>732</v>
      </c>
    </row>
    <row r="212" s="124" customFormat="1" ht="140.1" hidden="1" customHeight="1" spans="1:18">
      <c r="A212" s="260">
        <v>92</v>
      </c>
      <c r="B212" s="261">
        <v>6528252021092</v>
      </c>
      <c r="C212" s="284" t="s">
        <v>774</v>
      </c>
      <c r="D212" s="286" t="s">
        <v>39</v>
      </c>
      <c r="E212" s="283" t="s">
        <v>674</v>
      </c>
      <c r="F212" s="264" t="s">
        <v>538</v>
      </c>
      <c r="G212" s="264">
        <v>2021.12</v>
      </c>
      <c r="H212" s="283" t="s">
        <v>729</v>
      </c>
      <c r="I212" s="284" t="s">
        <v>775</v>
      </c>
      <c r="J212" s="281">
        <v>289.6</v>
      </c>
      <c r="K212" s="281">
        <v>289.6</v>
      </c>
      <c r="L212" s="275"/>
      <c r="M212" s="276"/>
      <c r="N212" s="281"/>
      <c r="O212" s="281"/>
      <c r="P212" s="260">
        <v>10</v>
      </c>
      <c r="Q212" s="281" t="s">
        <v>776</v>
      </c>
      <c r="R212" s="283" t="s">
        <v>732</v>
      </c>
    </row>
    <row r="213" s="124" customFormat="1" ht="140.1" hidden="1" customHeight="1" spans="1:18">
      <c r="A213" s="260">
        <v>93</v>
      </c>
      <c r="B213" s="261">
        <v>6528252021093</v>
      </c>
      <c r="C213" s="284" t="s">
        <v>774</v>
      </c>
      <c r="D213" s="286" t="s">
        <v>39</v>
      </c>
      <c r="E213" s="283" t="s">
        <v>674</v>
      </c>
      <c r="F213" s="264" t="s">
        <v>538</v>
      </c>
      <c r="G213" s="264">
        <v>2021.12</v>
      </c>
      <c r="H213" s="283" t="s">
        <v>777</v>
      </c>
      <c r="I213" s="284" t="s">
        <v>778</v>
      </c>
      <c r="J213" s="281">
        <v>280</v>
      </c>
      <c r="K213" s="281">
        <v>280</v>
      </c>
      <c r="L213" s="275"/>
      <c r="M213" s="276"/>
      <c r="N213" s="281"/>
      <c r="O213" s="281"/>
      <c r="P213" s="260">
        <v>10</v>
      </c>
      <c r="Q213" s="281" t="s">
        <v>779</v>
      </c>
      <c r="R213" s="283" t="s">
        <v>622</v>
      </c>
    </row>
    <row r="214" s="124" customFormat="1" ht="140.1" hidden="1" customHeight="1" spans="1:18">
      <c r="A214" s="260">
        <v>94</v>
      </c>
      <c r="B214" s="261">
        <v>6528252021094</v>
      </c>
      <c r="C214" s="284" t="s">
        <v>774</v>
      </c>
      <c r="D214" s="286" t="s">
        <v>39</v>
      </c>
      <c r="E214" s="283" t="s">
        <v>674</v>
      </c>
      <c r="F214" s="264" t="s">
        <v>538</v>
      </c>
      <c r="G214" s="264">
        <v>2021.12</v>
      </c>
      <c r="H214" s="283" t="s">
        <v>777</v>
      </c>
      <c r="I214" s="284" t="s">
        <v>780</v>
      </c>
      <c r="J214" s="281">
        <v>60</v>
      </c>
      <c r="K214" s="281">
        <v>60</v>
      </c>
      <c r="L214" s="275"/>
      <c r="M214" s="276"/>
      <c r="N214" s="281"/>
      <c r="O214" s="281"/>
      <c r="P214" s="260">
        <v>10</v>
      </c>
      <c r="Q214" s="281" t="s">
        <v>779</v>
      </c>
      <c r="R214" s="283" t="s">
        <v>622</v>
      </c>
    </row>
    <row r="215" s="124" customFormat="1" ht="140.1" hidden="1" customHeight="1" spans="1:18">
      <c r="A215" s="260">
        <v>95</v>
      </c>
      <c r="B215" s="261">
        <v>6528252021095</v>
      </c>
      <c r="C215" s="283" t="s">
        <v>618</v>
      </c>
      <c r="D215" s="283" t="s">
        <v>39</v>
      </c>
      <c r="E215" s="263" t="s">
        <v>204</v>
      </c>
      <c r="F215" s="264" t="s">
        <v>538</v>
      </c>
      <c r="G215" s="264">
        <v>2021.12</v>
      </c>
      <c r="H215" s="283" t="s">
        <v>781</v>
      </c>
      <c r="I215" s="284" t="s">
        <v>782</v>
      </c>
      <c r="J215" s="285">
        <v>55.6</v>
      </c>
      <c r="K215" s="285">
        <v>55.6</v>
      </c>
      <c r="L215" s="275"/>
      <c r="M215" s="276"/>
      <c r="N215" s="281"/>
      <c r="O215" s="281"/>
      <c r="P215" s="260">
        <v>21</v>
      </c>
      <c r="Q215" s="281" t="s">
        <v>783</v>
      </c>
      <c r="R215" s="283" t="s">
        <v>784</v>
      </c>
    </row>
    <row r="216" s="124" customFormat="1" ht="140.1" hidden="1" customHeight="1" spans="1:18">
      <c r="A216" s="260">
        <v>96</v>
      </c>
      <c r="B216" s="261">
        <v>6528252021096</v>
      </c>
      <c r="C216" s="283" t="s">
        <v>311</v>
      </c>
      <c r="D216" s="283" t="s">
        <v>39</v>
      </c>
      <c r="E216" s="283" t="s">
        <v>785</v>
      </c>
      <c r="F216" s="264" t="s">
        <v>538</v>
      </c>
      <c r="G216" s="264">
        <v>2021.12</v>
      </c>
      <c r="H216" s="283" t="s">
        <v>781</v>
      </c>
      <c r="I216" s="284" t="s">
        <v>786</v>
      </c>
      <c r="J216" s="285">
        <v>33</v>
      </c>
      <c r="K216" s="285">
        <v>33</v>
      </c>
      <c r="L216" s="275"/>
      <c r="M216" s="276"/>
      <c r="N216" s="281"/>
      <c r="O216" s="281"/>
      <c r="P216" s="260">
        <v>21</v>
      </c>
      <c r="Q216" s="281" t="s">
        <v>787</v>
      </c>
      <c r="R216" s="283" t="s">
        <v>784</v>
      </c>
    </row>
    <row r="217" s="124" customFormat="1" ht="140.1" hidden="1" customHeight="1" spans="1:18">
      <c r="A217" s="260">
        <v>97</v>
      </c>
      <c r="B217" s="261">
        <v>6528252021097</v>
      </c>
      <c r="C217" s="283" t="s">
        <v>450</v>
      </c>
      <c r="D217" s="283" t="s">
        <v>39</v>
      </c>
      <c r="E217" s="263" t="s">
        <v>204</v>
      </c>
      <c r="F217" s="264" t="s">
        <v>538</v>
      </c>
      <c r="G217" s="264">
        <v>2021.12</v>
      </c>
      <c r="H217" s="283" t="s">
        <v>781</v>
      </c>
      <c r="I217" s="284" t="s">
        <v>788</v>
      </c>
      <c r="J217" s="285">
        <v>156</v>
      </c>
      <c r="K217" s="285">
        <v>156</v>
      </c>
      <c r="L217" s="275"/>
      <c r="M217" s="276"/>
      <c r="N217" s="281"/>
      <c r="O217" s="281"/>
      <c r="P217" s="260">
        <v>30</v>
      </c>
      <c r="Q217" s="281" t="s">
        <v>700</v>
      </c>
      <c r="R217" s="283" t="s">
        <v>784</v>
      </c>
    </row>
    <row r="218" s="124" customFormat="1" ht="140.1" hidden="1" customHeight="1" spans="1:18">
      <c r="A218" s="260">
        <v>98</v>
      </c>
      <c r="B218" s="261">
        <v>6528252021098</v>
      </c>
      <c r="C218" s="283" t="s">
        <v>789</v>
      </c>
      <c r="D218" s="283" t="s">
        <v>39</v>
      </c>
      <c r="E218" s="283" t="s">
        <v>605</v>
      </c>
      <c r="F218" s="264" t="s">
        <v>538</v>
      </c>
      <c r="G218" s="264">
        <v>2021.12</v>
      </c>
      <c r="H218" s="283" t="s">
        <v>790</v>
      </c>
      <c r="I218" s="284" t="s">
        <v>791</v>
      </c>
      <c r="J218" s="285">
        <v>7.1</v>
      </c>
      <c r="K218" s="285">
        <v>7.1</v>
      </c>
      <c r="L218" s="275"/>
      <c r="M218" s="276"/>
      <c r="N218" s="281"/>
      <c r="O218" s="281"/>
      <c r="P218" s="260">
        <v>145</v>
      </c>
      <c r="Q218" s="281" t="s">
        <v>792</v>
      </c>
      <c r="R218" s="283" t="s">
        <v>784</v>
      </c>
    </row>
    <row r="219" s="124" customFormat="1" ht="140.1" hidden="1" customHeight="1" spans="1:18">
      <c r="A219" s="260">
        <v>99</v>
      </c>
      <c r="B219" s="261">
        <v>6528252021099</v>
      </c>
      <c r="C219" s="283" t="s">
        <v>793</v>
      </c>
      <c r="D219" s="283" t="s">
        <v>39</v>
      </c>
      <c r="E219" s="283" t="s">
        <v>794</v>
      </c>
      <c r="F219" s="264" t="s">
        <v>538</v>
      </c>
      <c r="G219" s="264">
        <v>2021.12</v>
      </c>
      <c r="H219" s="283" t="s">
        <v>795</v>
      </c>
      <c r="I219" s="284" t="s">
        <v>796</v>
      </c>
      <c r="J219" s="285">
        <v>16</v>
      </c>
      <c r="K219" s="285">
        <v>16</v>
      </c>
      <c r="L219" s="275"/>
      <c r="M219" s="276"/>
      <c r="N219" s="281"/>
      <c r="O219" s="281"/>
      <c r="P219" s="260">
        <v>20</v>
      </c>
      <c r="Q219" s="281" t="s">
        <v>797</v>
      </c>
      <c r="R219" s="283" t="s">
        <v>784</v>
      </c>
    </row>
    <row r="220" s="124" customFormat="1" ht="162.95" hidden="1" customHeight="1" spans="1:18">
      <c r="A220" s="260">
        <v>100</v>
      </c>
      <c r="B220" s="261">
        <v>6528252021100</v>
      </c>
      <c r="C220" s="283" t="s">
        <v>793</v>
      </c>
      <c r="D220" s="283" t="s">
        <v>39</v>
      </c>
      <c r="E220" s="283" t="s">
        <v>794</v>
      </c>
      <c r="F220" s="264" t="s">
        <v>538</v>
      </c>
      <c r="G220" s="264">
        <v>2021.12</v>
      </c>
      <c r="H220" s="283" t="s">
        <v>795</v>
      </c>
      <c r="I220" s="284" t="s">
        <v>798</v>
      </c>
      <c r="J220" s="285">
        <v>55.2</v>
      </c>
      <c r="K220" s="285">
        <v>55.2</v>
      </c>
      <c r="L220" s="275"/>
      <c r="M220" s="276"/>
      <c r="N220" s="281"/>
      <c r="O220" s="281"/>
      <c r="P220" s="260">
        <v>100</v>
      </c>
      <c r="Q220" s="281" t="s">
        <v>799</v>
      </c>
      <c r="R220" s="283" t="s">
        <v>784</v>
      </c>
    </row>
    <row r="221" s="124" customFormat="1" ht="140.1" hidden="1" customHeight="1" spans="1:18">
      <c r="A221" s="260">
        <v>101</v>
      </c>
      <c r="B221" s="261">
        <v>6528252021101</v>
      </c>
      <c r="C221" s="283" t="s">
        <v>543</v>
      </c>
      <c r="D221" s="283" t="s">
        <v>39</v>
      </c>
      <c r="E221" s="263" t="s">
        <v>544</v>
      </c>
      <c r="F221" s="264" t="s">
        <v>538</v>
      </c>
      <c r="G221" s="264">
        <v>2021.12</v>
      </c>
      <c r="H221" s="283" t="s">
        <v>795</v>
      </c>
      <c r="I221" s="284" t="s">
        <v>800</v>
      </c>
      <c r="J221" s="285">
        <v>81.55</v>
      </c>
      <c r="K221" s="285">
        <v>81.55</v>
      </c>
      <c r="L221" s="275"/>
      <c r="M221" s="276"/>
      <c r="N221" s="281"/>
      <c r="O221" s="281"/>
      <c r="P221" s="260">
        <v>45</v>
      </c>
      <c r="Q221" s="281" t="s">
        <v>801</v>
      </c>
      <c r="R221" s="283" t="s">
        <v>784</v>
      </c>
    </row>
    <row r="222" s="124" customFormat="1" ht="140.1" hidden="1" customHeight="1" spans="1:18">
      <c r="A222" s="260">
        <v>102</v>
      </c>
      <c r="B222" s="261">
        <v>6528252021102</v>
      </c>
      <c r="C222" s="283" t="s">
        <v>311</v>
      </c>
      <c r="D222" s="283" t="s">
        <v>39</v>
      </c>
      <c r="E222" s="283" t="s">
        <v>785</v>
      </c>
      <c r="F222" s="264" t="s">
        <v>538</v>
      </c>
      <c r="G222" s="264">
        <v>2021.12</v>
      </c>
      <c r="H222" s="283" t="s">
        <v>795</v>
      </c>
      <c r="I222" s="284" t="s">
        <v>802</v>
      </c>
      <c r="J222" s="285">
        <v>90</v>
      </c>
      <c r="K222" s="285">
        <v>90</v>
      </c>
      <c r="L222" s="275"/>
      <c r="M222" s="276"/>
      <c r="N222" s="281"/>
      <c r="O222" s="281"/>
      <c r="P222" s="260">
        <v>30</v>
      </c>
      <c r="Q222" s="281" t="s">
        <v>787</v>
      </c>
      <c r="R222" s="283" t="s">
        <v>784</v>
      </c>
    </row>
    <row r="223" s="124" customFormat="1" ht="140.1" hidden="1" customHeight="1" spans="1:18">
      <c r="A223" s="260">
        <v>103</v>
      </c>
      <c r="B223" s="261">
        <v>6528252021103</v>
      </c>
      <c r="C223" s="283" t="s">
        <v>450</v>
      </c>
      <c r="D223" s="283" t="s">
        <v>39</v>
      </c>
      <c r="E223" s="263" t="s">
        <v>204</v>
      </c>
      <c r="F223" s="264" t="s">
        <v>538</v>
      </c>
      <c r="G223" s="264">
        <v>2021.12</v>
      </c>
      <c r="H223" s="283" t="s">
        <v>795</v>
      </c>
      <c r="I223" s="284" t="s">
        <v>788</v>
      </c>
      <c r="J223" s="285">
        <v>156</v>
      </c>
      <c r="K223" s="285">
        <v>156</v>
      </c>
      <c r="L223" s="275"/>
      <c r="M223" s="276"/>
      <c r="N223" s="281"/>
      <c r="O223" s="281"/>
      <c r="P223" s="260">
        <v>76</v>
      </c>
      <c r="Q223" s="281" t="s">
        <v>700</v>
      </c>
      <c r="R223" s="283" t="s">
        <v>784</v>
      </c>
    </row>
    <row r="224" s="124" customFormat="1" ht="140.1" hidden="1" customHeight="1" spans="1:18">
      <c r="A224" s="260">
        <v>104</v>
      </c>
      <c r="B224" s="261">
        <v>6528252021104</v>
      </c>
      <c r="C224" s="283" t="s">
        <v>793</v>
      </c>
      <c r="D224" s="283" t="s">
        <v>39</v>
      </c>
      <c r="E224" s="283" t="s">
        <v>794</v>
      </c>
      <c r="F224" s="264" t="s">
        <v>538</v>
      </c>
      <c r="G224" s="264">
        <v>2021.12</v>
      </c>
      <c r="H224" s="283" t="s">
        <v>803</v>
      </c>
      <c r="I224" s="284" t="s">
        <v>804</v>
      </c>
      <c r="J224" s="285">
        <v>8.2</v>
      </c>
      <c r="K224" s="285">
        <v>8.2</v>
      </c>
      <c r="L224" s="275"/>
      <c r="M224" s="276"/>
      <c r="N224" s="281"/>
      <c r="O224" s="281"/>
      <c r="P224" s="260">
        <v>20</v>
      </c>
      <c r="Q224" s="281" t="s">
        <v>805</v>
      </c>
      <c r="R224" s="283" t="s">
        <v>784</v>
      </c>
    </row>
    <row r="225" s="124" customFormat="1" ht="140.1" hidden="1" customHeight="1" spans="1:18">
      <c r="A225" s="260">
        <v>105</v>
      </c>
      <c r="B225" s="261">
        <v>6528252021105</v>
      </c>
      <c r="C225" s="283" t="s">
        <v>543</v>
      </c>
      <c r="D225" s="283" t="s">
        <v>39</v>
      </c>
      <c r="E225" s="263" t="s">
        <v>544</v>
      </c>
      <c r="F225" s="264" t="s">
        <v>538</v>
      </c>
      <c r="G225" s="264">
        <v>2021.12</v>
      </c>
      <c r="H225" s="283" t="s">
        <v>803</v>
      </c>
      <c r="I225" s="284" t="s">
        <v>806</v>
      </c>
      <c r="J225" s="285">
        <v>140</v>
      </c>
      <c r="K225" s="285">
        <v>140</v>
      </c>
      <c r="L225" s="275"/>
      <c r="M225" s="276"/>
      <c r="N225" s="281"/>
      <c r="O225" s="281"/>
      <c r="P225" s="260">
        <v>40</v>
      </c>
      <c r="Q225" s="281" t="s">
        <v>801</v>
      </c>
      <c r="R225" s="283" t="s">
        <v>784</v>
      </c>
    </row>
    <row r="226" s="124" customFormat="1" ht="140.1" hidden="1" customHeight="1" spans="1:18">
      <c r="A226" s="260">
        <v>106</v>
      </c>
      <c r="B226" s="261">
        <v>6528252021106</v>
      </c>
      <c r="C226" s="283" t="s">
        <v>450</v>
      </c>
      <c r="D226" s="283" t="s">
        <v>39</v>
      </c>
      <c r="E226" s="263" t="s">
        <v>204</v>
      </c>
      <c r="F226" s="264" t="s">
        <v>538</v>
      </c>
      <c r="G226" s="264">
        <v>2021.12</v>
      </c>
      <c r="H226" s="283" t="s">
        <v>803</v>
      </c>
      <c r="I226" s="284" t="s">
        <v>788</v>
      </c>
      <c r="J226" s="285">
        <v>156</v>
      </c>
      <c r="K226" s="285">
        <v>156</v>
      </c>
      <c r="L226" s="275"/>
      <c r="M226" s="276"/>
      <c r="N226" s="281"/>
      <c r="O226" s="281"/>
      <c r="P226" s="260">
        <v>35</v>
      </c>
      <c r="Q226" s="281" t="s">
        <v>700</v>
      </c>
      <c r="R226" s="283" t="s">
        <v>784</v>
      </c>
    </row>
    <row r="227" s="124" customFormat="1" ht="273" hidden="1" customHeight="1" spans="1:18">
      <c r="A227" s="260">
        <v>107</v>
      </c>
      <c r="B227" s="261">
        <v>6528252021107</v>
      </c>
      <c r="C227" s="283" t="s">
        <v>579</v>
      </c>
      <c r="D227" s="283" t="s">
        <v>39</v>
      </c>
      <c r="E227" s="263" t="s">
        <v>204</v>
      </c>
      <c r="F227" s="264" t="s">
        <v>538</v>
      </c>
      <c r="G227" s="264">
        <v>2021.12</v>
      </c>
      <c r="H227" s="283" t="s">
        <v>807</v>
      </c>
      <c r="I227" s="284" t="s">
        <v>808</v>
      </c>
      <c r="J227" s="285">
        <v>197.6</v>
      </c>
      <c r="K227" s="285">
        <v>197.6</v>
      </c>
      <c r="L227" s="275"/>
      <c r="M227" s="276"/>
      <c r="N227" s="281"/>
      <c r="O227" s="281"/>
      <c r="P227" s="260">
        <v>40</v>
      </c>
      <c r="Q227" s="281" t="s">
        <v>809</v>
      </c>
      <c r="R227" s="283" t="s">
        <v>784</v>
      </c>
    </row>
    <row r="228" s="124" customFormat="1" ht="140.1" hidden="1" customHeight="1" spans="1:18">
      <c r="A228" s="260">
        <v>108</v>
      </c>
      <c r="B228" s="261">
        <v>6528252021108</v>
      </c>
      <c r="C228" s="283" t="s">
        <v>579</v>
      </c>
      <c r="D228" s="283" t="s">
        <v>39</v>
      </c>
      <c r="E228" s="263" t="s">
        <v>204</v>
      </c>
      <c r="F228" s="264" t="s">
        <v>538</v>
      </c>
      <c r="G228" s="264">
        <v>2021.12</v>
      </c>
      <c r="H228" s="283" t="s">
        <v>807</v>
      </c>
      <c r="I228" s="284" t="s">
        <v>810</v>
      </c>
      <c r="J228" s="285">
        <v>25</v>
      </c>
      <c r="K228" s="285">
        <v>25</v>
      </c>
      <c r="L228" s="275"/>
      <c r="M228" s="276"/>
      <c r="N228" s="281"/>
      <c r="O228" s="281"/>
      <c r="P228" s="260">
        <v>40</v>
      </c>
      <c r="Q228" s="281" t="s">
        <v>809</v>
      </c>
      <c r="R228" s="283" t="s">
        <v>784</v>
      </c>
    </row>
    <row r="229" s="124" customFormat="1" ht="230.1" hidden="1" customHeight="1" spans="1:18">
      <c r="A229" s="260">
        <v>109</v>
      </c>
      <c r="B229" s="261">
        <v>6528252021109</v>
      </c>
      <c r="C229" s="283" t="s">
        <v>566</v>
      </c>
      <c r="D229" s="283" t="s">
        <v>39</v>
      </c>
      <c r="E229" s="263" t="s">
        <v>204</v>
      </c>
      <c r="F229" s="264" t="s">
        <v>538</v>
      </c>
      <c r="G229" s="264">
        <v>2021.12</v>
      </c>
      <c r="H229" s="283" t="s">
        <v>807</v>
      </c>
      <c r="I229" s="284" t="s">
        <v>811</v>
      </c>
      <c r="J229" s="285">
        <v>65.8</v>
      </c>
      <c r="K229" s="285">
        <v>65.8</v>
      </c>
      <c r="L229" s="275"/>
      <c r="M229" s="276"/>
      <c r="N229" s="281"/>
      <c r="O229" s="281"/>
      <c r="P229" s="260">
        <v>40</v>
      </c>
      <c r="Q229" s="281" t="s">
        <v>809</v>
      </c>
      <c r="R229" s="283" t="s">
        <v>784</v>
      </c>
    </row>
    <row r="230" s="124" customFormat="1" ht="140.1" hidden="1" customHeight="1" spans="1:18">
      <c r="A230" s="260">
        <v>110</v>
      </c>
      <c r="B230" s="261">
        <v>6528252021110</v>
      </c>
      <c r="C230" s="283" t="s">
        <v>579</v>
      </c>
      <c r="D230" s="283" t="s">
        <v>39</v>
      </c>
      <c r="E230" s="263" t="s">
        <v>204</v>
      </c>
      <c r="F230" s="264" t="s">
        <v>538</v>
      </c>
      <c r="G230" s="264">
        <v>2021.12</v>
      </c>
      <c r="H230" s="283" t="s">
        <v>807</v>
      </c>
      <c r="I230" s="284" t="s">
        <v>812</v>
      </c>
      <c r="J230" s="285">
        <v>108</v>
      </c>
      <c r="K230" s="285">
        <v>108</v>
      </c>
      <c r="L230" s="275"/>
      <c r="M230" s="276"/>
      <c r="N230" s="281"/>
      <c r="O230" s="281"/>
      <c r="P230" s="260">
        <v>92</v>
      </c>
      <c r="Q230" s="281" t="s">
        <v>809</v>
      </c>
      <c r="R230" s="283" t="s">
        <v>784</v>
      </c>
    </row>
    <row r="231" s="124" customFormat="1" ht="140.1" hidden="1" customHeight="1" spans="1:18">
      <c r="A231" s="260">
        <v>111</v>
      </c>
      <c r="B231" s="261">
        <v>6528252021111</v>
      </c>
      <c r="C231" s="283" t="s">
        <v>543</v>
      </c>
      <c r="D231" s="283" t="s">
        <v>39</v>
      </c>
      <c r="E231" s="263" t="s">
        <v>544</v>
      </c>
      <c r="F231" s="264" t="s">
        <v>538</v>
      </c>
      <c r="G231" s="264">
        <v>2021.12</v>
      </c>
      <c r="H231" s="283" t="s">
        <v>807</v>
      </c>
      <c r="I231" s="284" t="s">
        <v>813</v>
      </c>
      <c r="J231" s="285">
        <v>163.5</v>
      </c>
      <c r="K231" s="285">
        <v>163.5</v>
      </c>
      <c r="L231" s="275"/>
      <c r="M231" s="276"/>
      <c r="N231" s="281"/>
      <c r="O231" s="281"/>
      <c r="P231" s="260">
        <v>114</v>
      </c>
      <c r="Q231" s="281" t="s">
        <v>801</v>
      </c>
      <c r="R231" s="283" t="s">
        <v>784</v>
      </c>
    </row>
    <row r="232" s="124" customFormat="1" ht="140.1" hidden="1" customHeight="1" spans="1:18">
      <c r="A232" s="260">
        <v>112</v>
      </c>
      <c r="B232" s="261">
        <v>6528252021112</v>
      </c>
      <c r="C232" s="283" t="s">
        <v>793</v>
      </c>
      <c r="D232" s="283" t="s">
        <v>39</v>
      </c>
      <c r="E232" s="283" t="s">
        <v>794</v>
      </c>
      <c r="F232" s="264" t="s">
        <v>538</v>
      </c>
      <c r="G232" s="264">
        <v>2021.12</v>
      </c>
      <c r="H232" s="283" t="s">
        <v>814</v>
      </c>
      <c r="I232" s="284" t="s">
        <v>815</v>
      </c>
      <c r="J232" s="285">
        <v>16</v>
      </c>
      <c r="K232" s="285">
        <v>16</v>
      </c>
      <c r="L232" s="275"/>
      <c r="M232" s="276"/>
      <c r="N232" s="281"/>
      <c r="O232" s="281"/>
      <c r="P232" s="260">
        <v>26</v>
      </c>
      <c r="Q232" s="281" t="s">
        <v>816</v>
      </c>
      <c r="R232" s="283" t="s">
        <v>784</v>
      </c>
    </row>
    <row r="233" s="124" customFormat="1" ht="140.1" hidden="1" customHeight="1" spans="1:18">
      <c r="A233" s="260">
        <v>113</v>
      </c>
      <c r="B233" s="261">
        <v>6528252021113</v>
      </c>
      <c r="C233" s="283" t="s">
        <v>590</v>
      </c>
      <c r="D233" s="283" t="s">
        <v>39</v>
      </c>
      <c r="E233" s="263" t="s">
        <v>204</v>
      </c>
      <c r="F233" s="264" t="s">
        <v>538</v>
      </c>
      <c r="G233" s="264">
        <v>2021.12</v>
      </c>
      <c r="H233" s="283" t="s">
        <v>814</v>
      </c>
      <c r="I233" s="284" t="s">
        <v>817</v>
      </c>
      <c r="J233" s="285">
        <v>45</v>
      </c>
      <c r="K233" s="285">
        <v>45</v>
      </c>
      <c r="L233" s="275"/>
      <c r="M233" s="276"/>
      <c r="N233" s="281"/>
      <c r="O233" s="281"/>
      <c r="P233" s="260">
        <v>67</v>
      </c>
      <c r="Q233" s="281" t="s">
        <v>818</v>
      </c>
      <c r="R233" s="283" t="s">
        <v>784</v>
      </c>
    </row>
    <row r="234" s="124" customFormat="1" ht="140.1" hidden="1" customHeight="1" spans="1:18">
      <c r="A234" s="260">
        <v>114</v>
      </c>
      <c r="B234" s="261">
        <v>6528252021114</v>
      </c>
      <c r="C234" s="283" t="s">
        <v>618</v>
      </c>
      <c r="D234" s="283" t="s">
        <v>39</v>
      </c>
      <c r="E234" s="263" t="s">
        <v>204</v>
      </c>
      <c r="F234" s="264" t="s">
        <v>538</v>
      </c>
      <c r="G234" s="264">
        <v>2021.12</v>
      </c>
      <c r="H234" s="283" t="s">
        <v>814</v>
      </c>
      <c r="I234" s="284" t="s">
        <v>819</v>
      </c>
      <c r="J234" s="285">
        <v>159</v>
      </c>
      <c r="K234" s="285">
        <v>159</v>
      </c>
      <c r="L234" s="275"/>
      <c r="M234" s="276"/>
      <c r="N234" s="281"/>
      <c r="O234" s="281"/>
      <c r="P234" s="260">
        <v>60</v>
      </c>
      <c r="Q234" s="281" t="s">
        <v>820</v>
      </c>
      <c r="R234" s="283" t="s">
        <v>784</v>
      </c>
    </row>
    <row r="235" s="124" customFormat="1" ht="140.1" hidden="1" customHeight="1" spans="1:18">
      <c r="A235" s="260">
        <v>115</v>
      </c>
      <c r="B235" s="261">
        <v>6528252021115</v>
      </c>
      <c r="C235" s="283" t="s">
        <v>821</v>
      </c>
      <c r="D235" s="283" t="s">
        <v>39</v>
      </c>
      <c r="E235" s="283" t="s">
        <v>822</v>
      </c>
      <c r="F235" s="264" t="s">
        <v>538</v>
      </c>
      <c r="G235" s="264">
        <v>2021.12</v>
      </c>
      <c r="H235" s="283" t="s">
        <v>814</v>
      </c>
      <c r="I235" s="284" t="s">
        <v>823</v>
      </c>
      <c r="J235" s="285">
        <v>45</v>
      </c>
      <c r="K235" s="285">
        <v>45</v>
      </c>
      <c r="L235" s="275"/>
      <c r="M235" s="276"/>
      <c r="N235" s="281"/>
      <c r="O235" s="281"/>
      <c r="P235" s="260">
        <v>40</v>
      </c>
      <c r="Q235" s="281" t="s">
        <v>783</v>
      </c>
      <c r="R235" s="283" t="s">
        <v>784</v>
      </c>
    </row>
    <row r="236" s="124" customFormat="1" ht="140.1" hidden="1" customHeight="1" spans="1:18">
      <c r="A236" s="260">
        <v>116</v>
      </c>
      <c r="B236" s="261">
        <v>6528252021116</v>
      </c>
      <c r="C236" s="283" t="s">
        <v>311</v>
      </c>
      <c r="D236" s="283" t="s">
        <v>39</v>
      </c>
      <c r="E236" s="283" t="s">
        <v>785</v>
      </c>
      <c r="F236" s="264" t="s">
        <v>538</v>
      </c>
      <c r="G236" s="264">
        <v>2021.12</v>
      </c>
      <c r="H236" s="283" t="s">
        <v>814</v>
      </c>
      <c r="I236" s="284" t="s">
        <v>824</v>
      </c>
      <c r="J236" s="285">
        <v>33</v>
      </c>
      <c r="K236" s="285">
        <v>33</v>
      </c>
      <c r="L236" s="275"/>
      <c r="M236" s="276"/>
      <c r="N236" s="281"/>
      <c r="O236" s="281"/>
      <c r="P236" s="260">
        <v>25</v>
      </c>
      <c r="Q236" s="281" t="s">
        <v>787</v>
      </c>
      <c r="R236" s="283" t="s">
        <v>784</v>
      </c>
    </row>
    <row r="237" s="124" customFormat="1" ht="140.1" hidden="1" customHeight="1" spans="1:18">
      <c r="A237" s="260">
        <v>117</v>
      </c>
      <c r="B237" s="261">
        <v>6528252021117</v>
      </c>
      <c r="C237" s="283" t="s">
        <v>450</v>
      </c>
      <c r="D237" s="283" t="s">
        <v>39</v>
      </c>
      <c r="E237" s="263" t="s">
        <v>204</v>
      </c>
      <c r="F237" s="264" t="s">
        <v>538</v>
      </c>
      <c r="G237" s="264">
        <v>2021.12</v>
      </c>
      <c r="H237" s="283" t="s">
        <v>814</v>
      </c>
      <c r="I237" s="284" t="s">
        <v>788</v>
      </c>
      <c r="J237" s="285">
        <v>156</v>
      </c>
      <c r="K237" s="285">
        <v>156</v>
      </c>
      <c r="L237" s="275"/>
      <c r="M237" s="276"/>
      <c r="N237" s="281"/>
      <c r="O237" s="281"/>
      <c r="P237" s="260">
        <v>85</v>
      </c>
      <c r="Q237" s="281" t="s">
        <v>700</v>
      </c>
      <c r="R237" s="283" t="s">
        <v>784</v>
      </c>
    </row>
    <row r="238" s="124" customFormat="1" ht="201" hidden="1" customHeight="1" spans="1:18">
      <c r="A238" s="260">
        <v>118</v>
      </c>
      <c r="B238" s="261">
        <v>6528252021118</v>
      </c>
      <c r="C238" s="283" t="s">
        <v>566</v>
      </c>
      <c r="D238" s="283" t="s">
        <v>39</v>
      </c>
      <c r="E238" s="263" t="s">
        <v>204</v>
      </c>
      <c r="F238" s="264" t="s">
        <v>538</v>
      </c>
      <c r="G238" s="264">
        <v>2021.12</v>
      </c>
      <c r="H238" s="283" t="s">
        <v>825</v>
      </c>
      <c r="I238" s="284" t="s">
        <v>826</v>
      </c>
      <c r="J238" s="285">
        <v>56.8</v>
      </c>
      <c r="K238" s="285">
        <v>56.8</v>
      </c>
      <c r="L238" s="275"/>
      <c r="M238" s="276"/>
      <c r="N238" s="281"/>
      <c r="O238" s="281"/>
      <c r="P238" s="260">
        <v>120</v>
      </c>
      <c r="Q238" s="281" t="s">
        <v>809</v>
      </c>
      <c r="R238" s="283" t="s">
        <v>784</v>
      </c>
    </row>
    <row r="239" s="124" customFormat="1" ht="140.1" hidden="1" customHeight="1" spans="1:18">
      <c r="A239" s="260">
        <v>119</v>
      </c>
      <c r="B239" s="261">
        <v>6528252021119</v>
      </c>
      <c r="C239" s="283" t="s">
        <v>543</v>
      </c>
      <c r="D239" s="283" t="s">
        <v>39</v>
      </c>
      <c r="E239" s="263" t="s">
        <v>544</v>
      </c>
      <c r="F239" s="264" t="s">
        <v>538</v>
      </c>
      <c r="G239" s="264">
        <v>2021.12</v>
      </c>
      <c r="H239" s="283" t="s">
        <v>827</v>
      </c>
      <c r="I239" s="284" t="s">
        <v>828</v>
      </c>
      <c r="J239" s="285">
        <v>159</v>
      </c>
      <c r="K239" s="285">
        <v>159</v>
      </c>
      <c r="L239" s="275"/>
      <c r="M239" s="276"/>
      <c r="N239" s="281"/>
      <c r="O239" s="281"/>
      <c r="P239" s="260">
        <v>22</v>
      </c>
      <c r="Q239" s="281" t="s">
        <v>801</v>
      </c>
      <c r="R239" s="283" t="s">
        <v>784</v>
      </c>
    </row>
    <row r="240" s="124" customFormat="1" ht="140.1" hidden="1" customHeight="1" spans="1:18">
      <c r="A240" s="260">
        <v>120</v>
      </c>
      <c r="B240" s="261">
        <v>6528252021120</v>
      </c>
      <c r="C240" s="283" t="s">
        <v>450</v>
      </c>
      <c r="D240" s="283" t="s">
        <v>39</v>
      </c>
      <c r="E240" s="263" t="s">
        <v>204</v>
      </c>
      <c r="F240" s="264" t="s">
        <v>538</v>
      </c>
      <c r="G240" s="264">
        <v>2021.12</v>
      </c>
      <c r="H240" s="283" t="s">
        <v>827</v>
      </c>
      <c r="I240" s="284" t="s">
        <v>788</v>
      </c>
      <c r="J240" s="285">
        <v>156</v>
      </c>
      <c r="K240" s="285">
        <v>156</v>
      </c>
      <c r="L240" s="275"/>
      <c r="M240" s="276"/>
      <c r="N240" s="281"/>
      <c r="O240" s="281"/>
      <c r="P240" s="260">
        <v>60</v>
      </c>
      <c r="Q240" s="281" t="s">
        <v>700</v>
      </c>
      <c r="R240" s="283" t="s">
        <v>784</v>
      </c>
    </row>
    <row r="241" s="124" customFormat="1" ht="140.1" hidden="1" customHeight="1" spans="1:18">
      <c r="A241" s="260">
        <v>121</v>
      </c>
      <c r="B241" s="261">
        <v>6528252021121</v>
      </c>
      <c r="C241" s="283" t="s">
        <v>640</v>
      </c>
      <c r="D241" s="283" t="s">
        <v>39</v>
      </c>
      <c r="E241" s="263" t="s">
        <v>544</v>
      </c>
      <c r="F241" s="264" t="s">
        <v>538</v>
      </c>
      <c r="G241" s="264">
        <v>2021.12</v>
      </c>
      <c r="H241" s="283" t="s">
        <v>829</v>
      </c>
      <c r="I241" s="284" t="s">
        <v>830</v>
      </c>
      <c r="J241" s="285">
        <v>108</v>
      </c>
      <c r="K241" s="285">
        <v>108</v>
      </c>
      <c r="L241" s="275"/>
      <c r="M241" s="276"/>
      <c r="N241" s="281"/>
      <c r="O241" s="281"/>
      <c r="P241" s="260">
        <v>126</v>
      </c>
      <c r="Q241" s="281" t="s">
        <v>831</v>
      </c>
      <c r="R241" s="283" t="s">
        <v>784</v>
      </c>
    </row>
    <row r="242" s="124" customFormat="1" ht="213.95" hidden="1" customHeight="1" spans="1:18">
      <c r="A242" s="260">
        <v>122</v>
      </c>
      <c r="B242" s="261">
        <v>6528252021122</v>
      </c>
      <c r="C242" s="283" t="s">
        <v>579</v>
      </c>
      <c r="D242" s="283" t="s">
        <v>39</v>
      </c>
      <c r="E242" s="263" t="s">
        <v>204</v>
      </c>
      <c r="F242" s="264" t="s">
        <v>538</v>
      </c>
      <c r="G242" s="264">
        <v>2021.12</v>
      </c>
      <c r="H242" s="283" t="s">
        <v>832</v>
      </c>
      <c r="I242" s="284" t="s">
        <v>833</v>
      </c>
      <c r="J242" s="285">
        <v>109.26</v>
      </c>
      <c r="K242" s="285">
        <v>109.26</v>
      </c>
      <c r="L242" s="275"/>
      <c r="M242" s="276"/>
      <c r="N242" s="281"/>
      <c r="O242" s="281"/>
      <c r="P242" s="260">
        <v>52</v>
      </c>
      <c r="Q242" s="281" t="s">
        <v>809</v>
      </c>
      <c r="R242" s="283" t="s">
        <v>784</v>
      </c>
    </row>
    <row r="243" s="124" customFormat="1" ht="140.1" hidden="1" customHeight="1" spans="1:18">
      <c r="A243" s="260">
        <v>123</v>
      </c>
      <c r="B243" s="261">
        <v>6528252021123</v>
      </c>
      <c r="C243" s="283" t="s">
        <v>566</v>
      </c>
      <c r="D243" s="283" t="s">
        <v>39</v>
      </c>
      <c r="E243" s="263" t="s">
        <v>204</v>
      </c>
      <c r="F243" s="264" t="s">
        <v>538</v>
      </c>
      <c r="G243" s="264">
        <v>2021.12</v>
      </c>
      <c r="H243" s="283" t="s">
        <v>832</v>
      </c>
      <c r="I243" s="284" t="s">
        <v>834</v>
      </c>
      <c r="J243" s="285">
        <v>13.1</v>
      </c>
      <c r="K243" s="285">
        <v>13.1</v>
      </c>
      <c r="L243" s="275"/>
      <c r="M243" s="276"/>
      <c r="N243" s="281"/>
      <c r="O243" s="281"/>
      <c r="P243" s="260">
        <v>52</v>
      </c>
      <c r="Q243" s="281" t="s">
        <v>809</v>
      </c>
      <c r="R243" s="283" t="s">
        <v>784</v>
      </c>
    </row>
    <row r="244" s="124" customFormat="1" ht="296.1" hidden="1" customHeight="1" spans="1:18">
      <c r="A244" s="260">
        <v>124</v>
      </c>
      <c r="B244" s="261">
        <v>6528252021124</v>
      </c>
      <c r="C244" s="262" t="s">
        <v>579</v>
      </c>
      <c r="D244" s="262" t="s">
        <v>39</v>
      </c>
      <c r="E244" s="263" t="s">
        <v>204</v>
      </c>
      <c r="F244" s="264" t="s">
        <v>538</v>
      </c>
      <c r="G244" s="264">
        <v>2021.12</v>
      </c>
      <c r="H244" s="262" t="s">
        <v>835</v>
      </c>
      <c r="I244" s="284" t="s">
        <v>836</v>
      </c>
      <c r="J244" s="289">
        <v>298.41</v>
      </c>
      <c r="K244" s="289">
        <v>298.41</v>
      </c>
      <c r="L244" s="275"/>
      <c r="M244" s="276"/>
      <c r="N244" s="262"/>
      <c r="O244" s="262"/>
      <c r="P244" s="290">
        <v>12</v>
      </c>
      <c r="Q244" s="298" t="s">
        <v>837</v>
      </c>
      <c r="R244" s="262" t="s">
        <v>838</v>
      </c>
    </row>
    <row r="245" s="124" customFormat="1" ht="140.1" hidden="1" customHeight="1" spans="1:18">
      <c r="A245" s="260">
        <v>125</v>
      </c>
      <c r="B245" s="261">
        <v>6528252021125</v>
      </c>
      <c r="C245" s="262" t="s">
        <v>543</v>
      </c>
      <c r="D245" s="262" t="s">
        <v>39</v>
      </c>
      <c r="E245" s="263" t="s">
        <v>544</v>
      </c>
      <c r="F245" s="264" t="s">
        <v>538</v>
      </c>
      <c r="G245" s="264">
        <v>2021.12</v>
      </c>
      <c r="H245" s="262" t="s">
        <v>835</v>
      </c>
      <c r="I245" s="284" t="s">
        <v>839</v>
      </c>
      <c r="J245" s="289">
        <v>107.2</v>
      </c>
      <c r="K245" s="289">
        <v>107.2</v>
      </c>
      <c r="L245" s="275"/>
      <c r="M245" s="276"/>
      <c r="N245" s="262"/>
      <c r="O245" s="262"/>
      <c r="P245" s="290">
        <v>35</v>
      </c>
      <c r="Q245" s="298" t="s">
        <v>840</v>
      </c>
      <c r="R245" s="262" t="s">
        <v>838</v>
      </c>
    </row>
    <row r="246" s="124" customFormat="1" ht="140.1" hidden="1" customHeight="1" spans="1:18">
      <c r="A246" s="260">
        <v>126</v>
      </c>
      <c r="B246" s="261">
        <v>6528252021126</v>
      </c>
      <c r="C246" s="262" t="s">
        <v>450</v>
      </c>
      <c r="D246" s="286" t="s">
        <v>39</v>
      </c>
      <c r="E246" s="263" t="s">
        <v>204</v>
      </c>
      <c r="F246" s="264" t="s">
        <v>538</v>
      </c>
      <c r="G246" s="264">
        <v>2021.12</v>
      </c>
      <c r="H246" s="262" t="s">
        <v>835</v>
      </c>
      <c r="I246" s="284" t="s">
        <v>841</v>
      </c>
      <c r="J246" s="289">
        <v>135</v>
      </c>
      <c r="K246" s="289">
        <v>135</v>
      </c>
      <c r="L246" s="275"/>
      <c r="M246" s="276"/>
      <c r="N246" s="262"/>
      <c r="O246" s="262"/>
      <c r="P246" s="290">
        <v>70</v>
      </c>
      <c r="Q246" s="298" t="s">
        <v>842</v>
      </c>
      <c r="R246" s="262" t="s">
        <v>838</v>
      </c>
    </row>
    <row r="247" s="124" customFormat="1" ht="140.1" hidden="1" customHeight="1" spans="1:18">
      <c r="A247" s="260">
        <v>127</v>
      </c>
      <c r="B247" s="261">
        <v>6528252021127</v>
      </c>
      <c r="C247" s="282" t="s">
        <v>543</v>
      </c>
      <c r="D247" s="282" t="s">
        <v>39</v>
      </c>
      <c r="E247" s="263" t="s">
        <v>544</v>
      </c>
      <c r="F247" s="264" t="s">
        <v>538</v>
      </c>
      <c r="G247" s="264">
        <v>2021.12</v>
      </c>
      <c r="H247" s="262" t="s">
        <v>835</v>
      </c>
      <c r="I247" s="284" t="s">
        <v>843</v>
      </c>
      <c r="J247" s="291">
        <v>147.6</v>
      </c>
      <c r="K247" s="291">
        <v>147.6</v>
      </c>
      <c r="L247" s="275"/>
      <c r="M247" s="276"/>
      <c r="N247" s="276"/>
      <c r="O247" s="276"/>
      <c r="P247" s="292">
        <v>8</v>
      </c>
      <c r="Q247" s="298" t="s">
        <v>844</v>
      </c>
      <c r="R247" s="262" t="s">
        <v>838</v>
      </c>
    </row>
    <row r="248" s="124" customFormat="1" ht="140.1" hidden="1" customHeight="1" spans="1:18">
      <c r="A248" s="260">
        <v>128</v>
      </c>
      <c r="B248" s="261">
        <v>6528252021128</v>
      </c>
      <c r="C248" s="262" t="s">
        <v>570</v>
      </c>
      <c r="D248" s="286" t="s">
        <v>39</v>
      </c>
      <c r="E248" s="287" t="s">
        <v>291</v>
      </c>
      <c r="F248" s="264" t="s">
        <v>538</v>
      </c>
      <c r="G248" s="264">
        <v>2021.12</v>
      </c>
      <c r="H248" s="262" t="s">
        <v>845</v>
      </c>
      <c r="I248" s="284" t="s">
        <v>846</v>
      </c>
      <c r="J248" s="289">
        <v>34</v>
      </c>
      <c r="K248" s="289">
        <v>34</v>
      </c>
      <c r="L248" s="275"/>
      <c r="M248" s="276"/>
      <c r="N248" s="262"/>
      <c r="O248" s="262"/>
      <c r="P248" s="290">
        <v>45</v>
      </c>
      <c r="Q248" s="298" t="s">
        <v>847</v>
      </c>
      <c r="R248" s="262" t="s">
        <v>838</v>
      </c>
    </row>
    <row r="249" s="124" customFormat="1" ht="350.1" hidden="1" customHeight="1" spans="1:18">
      <c r="A249" s="260">
        <v>129</v>
      </c>
      <c r="B249" s="261">
        <v>6528252021129</v>
      </c>
      <c r="C249" s="288" t="s">
        <v>566</v>
      </c>
      <c r="D249" s="288" t="s">
        <v>39</v>
      </c>
      <c r="E249" s="263" t="s">
        <v>204</v>
      </c>
      <c r="F249" s="264" t="s">
        <v>538</v>
      </c>
      <c r="G249" s="264">
        <v>2021.12</v>
      </c>
      <c r="H249" s="288" t="s">
        <v>848</v>
      </c>
      <c r="I249" s="293" t="s">
        <v>849</v>
      </c>
      <c r="J249" s="294">
        <v>187.5</v>
      </c>
      <c r="K249" s="294">
        <v>187.5</v>
      </c>
      <c r="L249" s="275"/>
      <c r="M249" s="276"/>
      <c r="N249" s="288"/>
      <c r="O249" s="288"/>
      <c r="P249" s="295">
        <v>30</v>
      </c>
      <c r="Q249" s="299" t="s">
        <v>850</v>
      </c>
      <c r="R249" s="288" t="s">
        <v>838</v>
      </c>
    </row>
    <row r="250" s="124" customFormat="1" ht="140.1" hidden="1" customHeight="1" spans="1:18">
      <c r="A250" s="260">
        <v>130</v>
      </c>
      <c r="B250" s="261">
        <v>6528252021130</v>
      </c>
      <c r="C250" s="287" t="s">
        <v>566</v>
      </c>
      <c r="D250" s="286" t="s">
        <v>39</v>
      </c>
      <c r="E250" s="263" t="s">
        <v>204</v>
      </c>
      <c r="F250" s="264" t="s">
        <v>538</v>
      </c>
      <c r="G250" s="264">
        <v>2021.12</v>
      </c>
      <c r="H250" s="262" t="s">
        <v>851</v>
      </c>
      <c r="I250" s="284" t="s">
        <v>852</v>
      </c>
      <c r="J250" s="289">
        <v>105.55</v>
      </c>
      <c r="K250" s="289">
        <v>105.55</v>
      </c>
      <c r="L250" s="275"/>
      <c r="M250" s="276"/>
      <c r="N250" s="262"/>
      <c r="O250" s="262"/>
      <c r="P250" s="290">
        <v>45</v>
      </c>
      <c r="Q250" s="298" t="s">
        <v>853</v>
      </c>
      <c r="R250" s="262" t="s">
        <v>838</v>
      </c>
    </row>
    <row r="251" s="124" customFormat="1" ht="140.1" hidden="1" customHeight="1" spans="1:18">
      <c r="A251" s="260">
        <v>131</v>
      </c>
      <c r="B251" s="261">
        <v>6528252021131</v>
      </c>
      <c r="C251" s="262" t="s">
        <v>450</v>
      </c>
      <c r="D251" s="286" t="s">
        <v>39</v>
      </c>
      <c r="E251" s="263" t="s">
        <v>204</v>
      </c>
      <c r="F251" s="264" t="s">
        <v>538</v>
      </c>
      <c r="G251" s="264">
        <v>2021.12</v>
      </c>
      <c r="H251" s="262" t="s">
        <v>851</v>
      </c>
      <c r="I251" s="284" t="s">
        <v>841</v>
      </c>
      <c r="J251" s="289">
        <v>135</v>
      </c>
      <c r="K251" s="289">
        <v>135</v>
      </c>
      <c r="L251" s="275"/>
      <c r="M251" s="276"/>
      <c r="N251" s="262"/>
      <c r="O251" s="262"/>
      <c r="P251" s="290">
        <v>120</v>
      </c>
      <c r="Q251" s="298" t="s">
        <v>842</v>
      </c>
      <c r="R251" s="262" t="s">
        <v>838</v>
      </c>
    </row>
    <row r="252" s="124" customFormat="1" ht="140.1" hidden="1" customHeight="1" spans="1:18">
      <c r="A252" s="260">
        <v>132</v>
      </c>
      <c r="B252" s="261">
        <v>6528252021132</v>
      </c>
      <c r="C252" s="286" t="s">
        <v>854</v>
      </c>
      <c r="D252" s="286" t="s">
        <v>39</v>
      </c>
      <c r="E252" s="287" t="s">
        <v>548</v>
      </c>
      <c r="F252" s="264" t="s">
        <v>538</v>
      </c>
      <c r="G252" s="264">
        <v>2021.12</v>
      </c>
      <c r="H252" s="262" t="s">
        <v>851</v>
      </c>
      <c r="I252" s="284" t="s">
        <v>855</v>
      </c>
      <c r="J252" s="289">
        <v>56.36</v>
      </c>
      <c r="K252" s="289">
        <v>56.36</v>
      </c>
      <c r="L252" s="275"/>
      <c r="M252" s="276"/>
      <c r="N252" s="296"/>
      <c r="O252" s="296"/>
      <c r="P252" s="277">
        <v>5</v>
      </c>
      <c r="Q252" s="300" t="s">
        <v>856</v>
      </c>
      <c r="R252" s="262" t="s">
        <v>838</v>
      </c>
    </row>
    <row r="253" s="124" customFormat="1" ht="140.1" hidden="1" customHeight="1" spans="1:18">
      <c r="A253" s="260">
        <v>133</v>
      </c>
      <c r="B253" s="261">
        <v>6528252021133</v>
      </c>
      <c r="C253" s="282" t="s">
        <v>543</v>
      </c>
      <c r="D253" s="282" t="s">
        <v>39</v>
      </c>
      <c r="E253" s="263" t="s">
        <v>544</v>
      </c>
      <c r="F253" s="264" t="s">
        <v>538</v>
      </c>
      <c r="G253" s="264">
        <v>2021.12</v>
      </c>
      <c r="H253" s="262" t="s">
        <v>851</v>
      </c>
      <c r="I253" s="284" t="s">
        <v>857</v>
      </c>
      <c r="J253" s="291">
        <v>296.2</v>
      </c>
      <c r="K253" s="291">
        <v>296.2</v>
      </c>
      <c r="L253" s="275"/>
      <c r="M253" s="276"/>
      <c r="N253" s="276"/>
      <c r="O253" s="276"/>
      <c r="P253" s="292">
        <v>12</v>
      </c>
      <c r="Q253" s="298" t="s">
        <v>844</v>
      </c>
      <c r="R253" s="262" t="s">
        <v>838</v>
      </c>
    </row>
    <row r="254" s="124" customFormat="1" ht="140.1" hidden="1" customHeight="1" spans="1:18">
      <c r="A254" s="260">
        <v>134</v>
      </c>
      <c r="B254" s="261">
        <v>6528252021134</v>
      </c>
      <c r="C254" s="282" t="s">
        <v>543</v>
      </c>
      <c r="D254" s="282" t="s">
        <v>39</v>
      </c>
      <c r="E254" s="263" t="s">
        <v>544</v>
      </c>
      <c r="F254" s="264" t="s">
        <v>538</v>
      </c>
      <c r="G254" s="264">
        <v>2021.12</v>
      </c>
      <c r="H254" s="262" t="s">
        <v>851</v>
      </c>
      <c r="I254" s="284" t="s">
        <v>858</v>
      </c>
      <c r="J254" s="291">
        <v>139.2</v>
      </c>
      <c r="K254" s="291">
        <v>139.2</v>
      </c>
      <c r="L254" s="275"/>
      <c r="M254" s="276"/>
      <c r="N254" s="276"/>
      <c r="O254" s="276"/>
      <c r="P254" s="292">
        <v>12</v>
      </c>
      <c r="Q254" s="298" t="s">
        <v>844</v>
      </c>
      <c r="R254" s="262" t="s">
        <v>838</v>
      </c>
    </row>
    <row r="255" s="124" customFormat="1" ht="140.1" hidden="1" customHeight="1" spans="1:18">
      <c r="A255" s="260">
        <v>135</v>
      </c>
      <c r="B255" s="261">
        <v>6528252021135</v>
      </c>
      <c r="C255" s="286" t="s">
        <v>859</v>
      </c>
      <c r="D255" s="286" t="s">
        <v>39</v>
      </c>
      <c r="E255" s="287" t="s">
        <v>674</v>
      </c>
      <c r="F255" s="264" t="s">
        <v>538</v>
      </c>
      <c r="G255" s="264">
        <v>2021.12</v>
      </c>
      <c r="H255" s="262" t="s">
        <v>851</v>
      </c>
      <c r="I255" s="284" t="s">
        <v>860</v>
      </c>
      <c r="J255" s="289">
        <v>100.5</v>
      </c>
      <c r="K255" s="289">
        <v>100.5</v>
      </c>
      <c r="L255" s="275"/>
      <c r="M255" s="276"/>
      <c r="N255" s="297"/>
      <c r="O255" s="297"/>
      <c r="P255" s="290">
        <v>20</v>
      </c>
      <c r="Q255" s="300" t="s">
        <v>861</v>
      </c>
      <c r="R255" s="262" t="s">
        <v>838</v>
      </c>
    </row>
    <row r="256" s="124" customFormat="1" ht="140.1" hidden="1" customHeight="1" spans="1:18">
      <c r="A256" s="260">
        <v>136</v>
      </c>
      <c r="B256" s="261">
        <v>6528252021136</v>
      </c>
      <c r="C256" s="262" t="s">
        <v>562</v>
      </c>
      <c r="D256" s="286" t="s">
        <v>39</v>
      </c>
      <c r="E256" s="263" t="s">
        <v>544</v>
      </c>
      <c r="F256" s="264" t="s">
        <v>538</v>
      </c>
      <c r="G256" s="264">
        <v>2021.12</v>
      </c>
      <c r="H256" s="262" t="s">
        <v>851</v>
      </c>
      <c r="I256" s="284" t="s">
        <v>862</v>
      </c>
      <c r="J256" s="289">
        <v>180</v>
      </c>
      <c r="K256" s="289">
        <v>180</v>
      </c>
      <c r="L256" s="275"/>
      <c r="M256" s="276"/>
      <c r="N256" s="296"/>
      <c r="O256" s="296"/>
      <c r="P256" s="277">
        <v>6</v>
      </c>
      <c r="Q256" s="298" t="s">
        <v>844</v>
      </c>
      <c r="R256" s="262" t="s">
        <v>838</v>
      </c>
    </row>
    <row r="257" s="124" customFormat="1" ht="140.1" hidden="1" customHeight="1" spans="1:18">
      <c r="A257" s="260">
        <v>137</v>
      </c>
      <c r="B257" s="261">
        <v>6528252021137</v>
      </c>
      <c r="C257" s="297" t="s">
        <v>311</v>
      </c>
      <c r="D257" s="262" t="s">
        <v>39</v>
      </c>
      <c r="E257" s="283" t="s">
        <v>681</v>
      </c>
      <c r="F257" s="264" t="s">
        <v>538</v>
      </c>
      <c r="G257" s="264">
        <v>2021.12</v>
      </c>
      <c r="H257" s="262" t="s">
        <v>851</v>
      </c>
      <c r="I257" s="284" t="s">
        <v>863</v>
      </c>
      <c r="J257" s="289">
        <v>293.75</v>
      </c>
      <c r="K257" s="289">
        <v>293.75</v>
      </c>
      <c r="L257" s="275"/>
      <c r="M257" s="276"/>
      <c r="N257" s="262"/>
      <c r="O257" s="262"/>
      <c r="P257" s="290">
        <v>40</v>
      </c>
      <c r="Q257" s="298" t="s">
        <v>864</v>
      </c>
      <c r="R257" s="262" t="s">
        <v>838</v>
      </c>
    </row>
    <row r="258" s="124" customFormat="1" ht="140.1" hidden="1" customHeight="1" spans="1:18">
      <c r="A258" s="260">
        <v>138</v>
      </c>
      <c r="B258" s="261">
        <v>6528252021138</v>
      </c>
      <c r="C258" s="262" t="s">
        <v>865</v>
      </c>
      <c r="D258" s="262" t="s">
        <v>39</v>
      </c>
      <c r="E258" s="262" t="s">
        <v>291</v>
      </c>
      <c r="F258" s="264" t="s">
        <v>538</v>
      </c>
      <c r="G258" s="264">
        <v>2021.12</v>
      </c>
      <c r="H258" s="262" t="s">
        <v>866</v>
      </c>
      <c r="I258" s="284" t="s">
        <v>867</v>
      </c>
      <c r="J258" s="289">
        <v>60</v>
      </c>
      <c r="K258" s="289">
        <v>60</v>
      </c>
      <c r="L258" s="275"/>
      <c r="M258" s="276"/>
      <c r="N258" s="262"/>
      <c r="O258" s="262"/>
      <c r="P258" s="290">
        <v>20</v>
      </c>
      <c r="Q258" s="298" t="s">
        <v>868</v>
      </c>
      <c r="R258" s="262" t="s">
        <v>838</v>
      </c>
    </row>
    <row r="259" s="124" customFormat="1" ht="140.1" hidden="1" customHeight="1" spans="1:18">
      <c r="A259" s="260">
        <v>139</v>
      </c>
      <c r="B259" s="261">
        <v>6528252021139</v>
      </c>
      <c r="C259" s="282" t="s">
        <v>579</v>
      </c>
      <c r="D259" s="282" t="s">
        <v>39</v>
      </c>
      <c r="E259" s="263" t="s">
        <v>204</v>
      </c>
      <c r="F259" s="264" t="s">
        <v>538</v>
      </c>
      <c r="G259" s="264">
        <v>2021.12</v>
      </c>
      <c r="H259" s="262" t="s">
        <v>869</v>
      </c>
      <c r="I259" s="284" t="s">
        <v>870</v>
      </c>
      <c r="J259" s="291">
        <v>13.2</v>
      </c>
      <c r="K259" s="291">
        <v>13.2</v>
      </c>
      <c r="L259" s="275"/>
      <c r="M259" s="276"/>
      <c r="N259" s="276"/>
      <c r="O259" s="276"/>
      <c r="P259" s="292">
        <v>22</v>
      </c>
      <c r="Q259" s="281" t="s">
        <v>871</v>
      </c>
      <c r="R259" s="262" t="s">
        <v>838</v>
      </c>
    </row>
    <row r="260" s="124" customFormat="1" ht="140.1" hidden="1" customHeight="1" spans="1:18">
      <c r="A260" s="260">
        <v>140</v>
      </c>
      <c r="B260" s="261">
        <v>6528252021140</v>
      </c>
      <c r="C260" s="297" t="s">
        <v>872</v>
      </c>
      <c r="D260" s="262" t="s">
        <v>39</v>
      </c>
      <c r="E260" s="287" t="s">
        <v>291</v>
      </c>
      <c r="F260" s="264" t="s">
        <v>538</v>
      </c>
      <c r="G260" s="264">
        <v>2021.12</v>
      </c>
      <c r="H260" s="262" t="s">
        <v>873</v>
      </c>
      <c r="I260" s="284" t="s">
        <v>874</v>
      </c>
      <c r="J260" s="274">
        <v>51.8</v>
      </c>
      <c r="K260" s="274">
        <v>51.8</v>
      </c>
      <c r="L260" s="275"/>
      <c r="M260" s="276"/>
      <c r="N260" s="301"/>
      <c r="O260" s="301"/>
      <c r="P260" s="260">
        <v>20</v>
      </c>
      <c r="Q260" s="309" t="s">
        <v>875</v>
      </c>
      <c r="R260" s="262" t="s">
        <v>838</v>
      </c>
    </row>
    <row r="261" s="124" customFormat="1" ht="140.1" hidden="1" customHeight="1" spans="1:18">
      <c r="A261" s="260">
        <v>141</v>
      </c>
      <c r="B261" s="261">
        <v>6528252021141</v>
      </c>
      <c r="C261" s="286" t="s">
        <v>543</v>
      </c>
      <c r="D261" s="286" t="s">
        <v>39</v>
      </c>
      <c r="E261" s="263" t="s">
        <v>544</v>
      </c>
      <c r="F261" s="264" t="s">
        <v>538</v>
      </c>
      <c r="G261" s="264">
        <v>2021.12</v>
      </c>
      <c r="H261" s="262" t="s">
        <v>873</v>
      </c>
      <c r="I261" s="284" t="s">
        <v>876</v>
      </c>
      <c r="J261" s="289">
        <v>241</v>
      </c>
      <c r="K261" s="289">
        <v>241</v>
      </c>
      <c r="L261" s="275"/>
      <c r="M261" s="276"/>
      <c r="N261" s="296"/>
      <c r="O261" s="296"/>
      <c r="P261" s="277">
        <v>13</v>
      </c>
      <c r="Q261" s="298" t="s">
        <v>877</v>
      </c>
      <c r="R261" s="262" t="s">
        <v>838</v>
      </c>
    </row>
    <row r="262" s="124" customFormat="1" ht="140.1" hidden="1" customHeight="1" spans="1:18">
      <c r="A262" s="260">
        <v>142</v>
      </c>
      <c r="B262" s="261">
        <v>6528252021142</v>
      </c>
      <c r="C262" s="286" t="s">
        <v>543</v>
      </c>
      <c r="D262" s="286" t="s">
        <v>39</v>
      </c>
      <c r="E262" s="263" t="s">
        <v>544</v>
      </c>
      <c r="F262" s="264" t="s">
        <v>538</v>
      </c>
      <c r="G262" s="264">
        <v>2021.12</v>
      </c>
      <c r="H262" s="262" t="s">
        <v>873</v>
      </c>
      <c r="I262" s="284" t="s">
        <v>878</v>
      </c>
      <c r="J262" s="289">
        <v>319</v>
      </c>
      <c r="K262" s="289">
        <v>319</v>
      </c>
      <c r="L262" s="275"/>
      <c r="M262" s="276"/>
      <c r="N262" s="296"/>
      <c r="O262" s="296"/>
      <c r="P262" s="277">
        <v>18</v>
      </c>
      <c r="Q262" s="298" t="s">
        <v>879</v>
      </c>
      <c r="R262" s="262" t="s">
        <v>838</v>
      </c>
    </row>
    <row r="263" s="124" customFormat="1" ht="140.1" hidden="1" customHeight="1" spans="1:18">
      <c r="A263" s="260">
        <v>143</v>
      </c>
      <c r="B263" s="261">
        <v>6528252021143</v>
      </c>
      <c r="C263" s="262" t="s">
        <v>450</v>
      </c>
      <c r="D263" s="286" t="s">
        <v>39</v>
      </c>
      <c r="E263" s="263" t="s">
        <v>204</v>
      </c>
      <c r="F263" s="264" t="s">
        <v>538</v>
      </c>
      <c r="G263" s="264">
        <v>2021.12</v>
      </c>
      <c r="H263" s="262" t="s">
        <v>873</v>
      </c>
      <c r="I263" s="284" t="s">
        <v>841</v>
      </c>
      <c r="J263" s="289">
        <v>135</v>
      </c>
      <c r="K263" s="289">
        <v>135</v>
      </c>
      <c r="L263" s="275"/>
      <c r="M263" s="276"/>
      <c r="N263" s="262"/>
      <c r="O263" s="262"/>
      <c r="P263" s="290">
        <v>20</v>
      </c>
      <c r="Q263" s="298" t="s">
        <v>842</v>
      </c>
      <c r="R263" s="262" t="s">
        <v>838</v>
      </c>
    </row>
    <row r="264" s="124" customFormat="1" ht="140.1" hidden="1" customHeight="1" spans="1:18">
      <c r="A264" s="260">
        <v>144</v>
      </c>
      <c r="B264" s="261">
        <v>6528252021144</v>
      </c>
      <c r="C264" s="282" t="s">
        <v>543</v>
      </c>
      <c r="D264" s="282" t="s">
        <v>39</v>
      </c>
      <c r="E264" s="263" t="s">
        <v>544</v>
      </c>
      <c r="F264" s="264" t="s">
        <v>538</v>
      </c>
      <c r="G264" s="264">
        <v>2021.12</v>
      </c>
      <c r="H264" s="262" t="s">
        <v>873</v>
      </c>
      <c r="I264" s="284" t="s">
        <v>880</v>
      </c>
      <c r="J264" s="291">
        <v>182.2</v>
      </c>
      <c r="K264" s="291">
        <v>182.2</v>
      </c>
      <c r="L264" s="275"/>
      <c r="M264" s="276"/>
      <c r="N264" s="276"/>
      <c r="O264" s="276"/>
      <c r="P264" s="292">
        <v>6</v>
      </c>
      <c r="Q264" s="298" t="s">
        <v>844</v>
      </c>
      <c r="R264" s="262" t="s">
        <v>838</v>
      </c>
    </row>
    <row r="265" s="124" customFormat="1" ht="140.1" hidden="1" customHeight="1" spans="1:18">
      <c r="A265" s="260">
        <v>145</v>
      </c>
      <c r="B265" s="261">
        <v>6528252021145</v>
      </c>
      <c r="C265" s="286" t="s">
        <v>881</v>
      </c>
      <c r="D265" s="286" t="s">
        <v>39</v>
      </c>
      <c r="E265" s="287" t="s">
        <v>291</v>
      </c>
      <c r="F265" s="264" t="s">
        <v>538</v>
      </c>
      <c r="G265" s="264">
        <v>2021.12</v>
      </c>
      <c r="H265" s="262" t="s">
        <v>873</v>
      </c>
      <c r="I265" s="284" t="s">
        <v>882</v>
      </c>
      <c r="J265" s="289">
        <v>255</v>
      </c>
      <c r="K265" s="289">
        <v>255</v>
      </c>
      <c r="L265" s="275"/>
      <c r="M265" s="276"/>
      <c r="N265" s="296"/>
      <c r="O265" s="296"/>
      <c r="P265" s="277">
        <v>12</v>
      </c>
      <c r="Q265" s="300" t="s">
        <v>861</v>
      </c>
      <c r="R265" s="262" t="s">
        <v>838</v>
      </c>
    </row>
    <row r="266" s="124" customFormat="1" ht="140.1" hidden="1" customHeight="1" spans="1:18">
      <c r="A266" s="260">
        <v>146</v>
      </c>
      <c r="B266" s="261">
        <v>6528252021146</v>
      </c>
      <c r="C266" s="297" t="s">
        <v>311</v>
      </c>
      <c r="D266" s="262" t="s">
        <v>39</v>
      </c>
      <c r="E266" s="283" t="s">
        <v>681</v>
      </c>
      <c r="F266" s="264" t="s">
        <v>538</v>
      </c>
      <c r="G266" s="264">
        <v>2021.12</v>
      </c>
      <c r="H266" s="262" t="s">
        <v>883</v>
      </c>
      <c r="I266" s="284" t="s">
        <v>884</v>
      </c>
      <c r="J266" s="274">
        <v>123</v>
      </c>
      <c r="K266" s="274">
        <v>123</v>
      </c>
      <c r="L266" s="275"/>
      <c r="M266" s="276"/>
      <c r="N266" s="301"/>
      <c r="O266" s="301"/>
      <c r="P266" s="260">
        <v>12</v>
      </c>
      <c r="Q266" s="300" t="s">
        <v>885</v>
      </c>
      <c r="R266" s="262" t="s">
        <v>838</v>
      </c>
    </row>
    <row r="267" s="124" customFormat="1" ht="140.1" hidden="1" customHeight="1" spans="1:18">
      <c r="A267" s="260">
        <v>147</v>
      </c>
      <c r="B267" s="261">
        <v>6528252021147</v>
      </c>
      <c r="C267" s="286" t="s">
        <v>886</v>
      </c>
      <c r="D267" s="286" t="s">
        <v>887</v>
      </c>
      <c r="E267" s="287" t="s">
        <v>544</v>
      </c>
      <c r="F267" s="264" t="s">
        <v>538</v>
      </c>
      <c r="G267" s="264">
        <v>2021.12</v>
      </c>
      <c r="H267" s="262" t="s">
        <v>888</v>
      </c>
      <c r="I267" s="284" t="s">
        <v>889</v>
      </c>
      <c r="J267" s="289">
        <v>16.308</v>
      </c>
      <c r="K267" s="289">
        <v>16.308</v>
      </c>
      <c r="L267" s="275"/>
      <c r="M267" s="276"/>
      <c r="N267" s="289"/>
      <c r="O267" s="289"/>
      <c r="P267" s="302">
        <v>8</v>
      </c>
      <c r="Q267" s="310" t="s">
        <v>890</v>
      </c>
      <c r="R267" s="262" t="s">
        <v>838</v>
      </c>
    </row>
    <row r="268" s="124" customFormat="1" ht="140.1" hidden="1" customHeight="1" spans="1:18">
      <c r="A268" s="260">
        <v>148</v>
      </c>
      <c r="B268" s="261">
        <v>6528252021148</v>
      </c>
      <c r="C268" s="262" t="s">
        <v>579</v>
      </c>
      <c r="D268" s="262" t="s">
        <v>39</v>
      </c>
      <c r="E268" s="263" t="s">
        <v>204</v>
      </c>
      <c r="F268" s="264" t="s">
        <v>538</v>
      </c>
      <c r="G268" s="264">
        <v>2021.12</v>
      </c>
      <c r="H268" s="262" t="s">
        <v>891</v>
      </c>
      <c r="I268" s="284" t="s">
        <v>892</v>
      </c>
      <c r="J268" s="289">
        <v>87.73</v>
      </c>
      <c r="K268" s="289">
        <v>87.73</v>
      </c>
      <c r="L268" s="275"/>
      <c r="M268" s="276"/>
      <c r="N268" s="262"/>
      <c r="O268" s="262"/>
      <c r="P268" s="290">
        <v>40</v>
      </c>
      <c r="Q268" s="298" t="s">
        <v>893</v>
      </c>
      <c r="R268" s="262" t="s">
        <v>838</v>
      </c>
    </row>
    <row r="269" s="124" customFormat="1" ht="140.1" hidden="1" customHeight="1" spans="1:18">
      <c r="A269" s="260">
        <v>149</v>
      </c>
      <c r="B269" s="261">
        <v>6528252021149</v>
      </c>
      <c r="C269" s="286" t="s">
        <v>543</v>
      </c>
      <c r="D269" s="286" t="s">
        <v>39</v>
      </c>
      <c r="E269" s="287" t="s">
        <v>544</v>
      </c>
      <c r="F269" s="264" t="s">
        <v>538</v>
      </c>
      <c r="G269" s="264">
        <v>2021.12</v>
      </c>
      <c r="H269" s="262" t="s">
        <v>891</v>
      </c>
      <c r="I269" s="284" t="s">
        <v>894</v>
      </c>
      <c r="J269" s="289">
        <v>182</v>
      </c>
      <c r="K269" s="289">
        <v>182</v>
      </c>
      <c r="L269" s="275"/>
      <c r="M269" s="276"/>
      <c r="N269" s="262"/>
      <c r="O269" s="262"/>
      <c r="P269" s="290">
        <v>30</v>
      </c>
      <c r="Q269" s="298" t="s">
        <v>895</v>
      </c>
      <c r="R269" s="262" t="s">
        <v>838</v>
      </c>
    </row>
    <row r="270" s="124" customFormat="1" ht="140.1" hidden="1" customHeight="1" spans="1:18">
      <c r="A270" s="260">
        <v>150</v>
      </c>
      <c r="B270" s="261">
        <v>6528252021150</v>
      </c>
      <c r="C270" s="262" t="s">
        <v>450</v>
      </c>
      <c r="D270" s="286" t="s">
        <v>39</v>
      </c>
      <c r="E270" s="263" t="s">
        <v>204</v>
      </c>
      <c r="F270" s="264" t="s">
        <v>538</v>
      </c>
      <c r="G270" s="264">
        <v>2021.12</v>
      </c>
      <c r="H270" s="262" t="s">
        <v>891</v>
      </c>
      <c r="I270" s="284" t="s">
        <v>841</v>
      </c>
      <c r="J270" s="289">
        <v>135</v>
      </c>
      <c r="K270" s="289">
        <v>135</v>
      </c>
      <c r="L270" s="275"/>
      <c r="M270" s="276"/>
      <c r="N270" s="262"/>
      <c r="O270" s="262"/>
      <c r="P270" s="290">
        <v>50</v>
      </c>
      <c r="Q270" s="298" t="s">
        <v>842</v>
      </c>
      <c r="R270" s="262" t="s">
        <v>838</v>
      </c>
    </row>
    <row r="271" s="124" customFormat="1" ht="140.1" hidden="1" customHeight="1" spans="1:18">
      <c r="A271" s="260">
        <v>151</v>
      </c>
      <c r="B271" s="261">
        <v>6528252021151</v>
      </c>
      <c r="C271" s="262" t="s">
        <v>579</v>
      </c>
      <c r="D271" s="262" t="s">
        <v>39</v>
      </c>
      <c r="E271" s="263" t="s">
        <v>204</v>
      </c>
      <c r="F271" s="264" t="s">
        <v>538</v>
      </c>
      <c r="G271" s="264">
        <v>2021.12</v>
      </c>
      <c r="H271" s="262" t="s">
        <v>896</v>
      </c>
      <c r="I271" s="284" t="s">
        <v>897</v>
      </c>
      <c r="J271" s="289">
        <v>161.5</v>
      </c>
      <c r="K271" s="289">
        <v>161.5</v>
      </c>
      <c r="L271" s="275"/>
      <c r="M271" s="276"/>
      <c r="N271" s="262"/>
      <c r="O271" s="262"/>
      <c r="P271" s="290">
        <v>110</v>
      </c>
      <c r="Q271" s="298" t="s">
        <v>898</v>
      </c>
      <c r="R271" s="262" t="s">
        <v>838</v>
      </c>
    </row>
    <row r="272" s="124" customFormat="1" ht="140.1" hidden="1" customHeight="1" spans="1:18">
      <c r="A272" s="260">
        <v>152</v>
      </c>
      <c r="B272" s="261">
        <v>6528252021152</v>
      </c>
      <c r="C272" s="283" t="s">
        <v>543</v>
      </c>
      <c r="D272" s="283" t="s">
        <v>39</v>
      </c>
      <c r="E272" s="263" t="s">
        <v>544</v>
      </c>
      <c r="F272" s="264" t="s">
        <v>538</v>
      </c>
      <c r="G272" s="264">
        <v>2021.12</v>
      </c>
      <c r="H272" s="283" t="s">
        <v>899</v>
      </c>
      <c r="I272" s="284" t="s">
        <v>900</v>
      </c>
      <c r="J272" s="285">
        <v>34.85</v>
      </c>
      <c r="K272" s="285">
        <v>34.85</v>
      </c>
      <c r="L272" s="275"/>
      <c r="M272" s="276"/>
      <c r="N272" s="281"/>
      <c r="O272" s="281"/>
      <c r="P272" s="260">
        <v>15</v>
      </c>
      <c r="Q272" s="281" t="s">
        <v>901</v>
      </c>
      <c r="R272" s="283" t="s">
        <v>902</v>
      </c>
    </row>
    <row r="273" s="124" customFormat="1" ht="255.95" hidden="1" customHeight="1" spans="1:18">
      <c r="A273" s="260">
        <v>153</v>
      </c>
      <c r="B273" s="261">
        <v>6528252021153</v>
      </c>
      <c r="C273" s="262" t="s">
        <v>579</v>
      </c>
      <c r="D273" s="262" t="s">
        <v>39</v>
      </c>
      <c r="E273" s="263" t="s">
        <v>204</v>
      </c>
      <c r="F273" s="264" t="s">
        <v>538</v>
      </c>
      <c r="G273" s="264">
        <v>2021.12</v>
      </c>
      <c r="H273" s="262" t="s">
        <v>899</v>
      </c>
      <c r="I273" s="303" t="s">
        <v>903</v>
      </c>
      <c r="J273" s="304">
        <v>186.985</v>
      </c>
      <c r="K273" s="304">
        <v>186.985</v>
      </c>
      <c r="L273" s="275"/>
      <c r="M273" s="276"/>
      <c r="N273" s="298"/>
      <c r="O273" s="298"/>
      <c r="P273" s="290">
        <v>15</v>
      </c>
      <c r="Q273" s="298" t="s">
        <v>904</v>
      </c>
      <c r="R273" s="298" t="s">
        <v>902</v>
      </c>
    </row>
    <row r="274" s="124" customFormat="1" ht="177.95" hidden="1" customHeight="1" spans="1:18">
      <c r="A274" s="260">
        <v>154</v>
      </c>
      <c r="B274" s="261">
        <v>6528252021154</v>
      </c>
      <c r="C274" s="298" t="s">
        <v>579</v>
      </c>
      <c r="D274" s="298" t="s">
        <v>39</v>
      </c>
      <c r="E274" s="263" t="s">
        <v>204</v>
      </c>
      <c r="F274" s="264" t="s">
        <v>538</v>
      </c>
      <c r="G274" s="264">
        <v>2021.12</v>
      </c>
      <c r="H274" s="298" t="s">
        <v>899</v>
      </c>
      <c r="I274" s="303" t="s">
        <v>905</v>
      </c>
      <c r="J274" s="304">
        <v>101.1</v>
      </c>
      <c r="K274" s="304">
        <v>101.1</v>
      </c>
      <c r="L274" s="275"/>
      <c r="M274" s="276"/>
      <c r="N274" s="298"/>
      <c r="O274" s="298"/>
      <c r="P274" s="290">
        <v>15</v>
      </c>
      <c r="Q274" s="298" t="s">
        <v>904</v>
      </c>
      <c r="R274" s="262" t="s">
        <v>902</v>
      </c>
    </row>
    <row r="275" s="124" customFormat="1" ht="140.1" hidden="1" customHeight="1" spans="1:18">
      <c r="A275" s="260">
        <v>155</v>
      </c>
      <c r="B275" s="261">
        <v>6528252021155</v>
      </c>
      <c r="C275" s="283" t="s">
        <v>537</v>
      </c>
      <c r="D275" s="283" t="s">
        <v>39</v>
      </c>
      <c r="E275" s="283" t="s">
        <v>291</v>
      </c>
      <c r="F275" s="264" t="s">
        <v>538</v>
      </c>
      <c r="G275" s="264">
        <v>2021.12</v>
      </c>
      <c r="H275" s="283" t="s">
        <v>906</v>
      </c>
      <c r="I275" s="284" t="s">
        <v>907</v>
      </c>
      <c r="J275" s="285">
        <v>66.83</v>
      </c>
      <c r="K275" s="285">
        <v>66.83</v>
      </c>
      <c r="L275" s="275"/>
      <c r="M275" s="276"/>
      <c r="N275" s="281"/>
      <c r="O275" s="281"/>
      <c r="P275" s="260">
        <v>6</v>
      </c>
      <c r="Q275" s="281" t="s">
        <v>908</v>
      </c>
      <c r="R275" s="283" t="s">
        <v>902</v>
      </c>
    </row>
    <row r="276" s="124" customFormat="1" ht="140.1" hidden="1" customHeight="1" spans="1:18">
      <c r="A276" s="260">
        <v>156</v>
      </c>
      <c r="B276" s="261">
        <v>6528252021156</v>
      </c>
      <c r="C276" s="283" t="s">
        <v>543</v>
      </c>
      <c r="D276" s="283" t="s">
        <v>39</v>
      </c>
      <c r="E276" s="263" t="s">
        <v>544</v>
      </c>
      <c r="F276" s="264" t="s">
        <v>538</v>
      </c>
      <c r="G276" s="264">
        <v>2021.12</v>
      </c>
      <c r="H276" s="283" t="s">
        <v>909</v>
      </c>
      <c r="I276" s="284" t="s">
        <v>910</v>
      </c>
      <c r="J276" s="285">
        <v>28.85</v>
      </c>
      <c r="K276" s="285">
        <v>28.85</v>
      </c>
      <c r="L276" s="275"/>
      <c r="M276" s="276"/>
      <c r="N276" s="281"/>
      <c r="O276" s="281"/>
      <c r="P276" s="260">
        <v>50</v>
      </c>
      <c r="Q276" s="281" t="s">
        <v>911</v>
      </c>
      <c r="R276" s="283" t="s">
        <v>902</v>
      </c>
    </row>
    <row r="277" s="124" customFormat="1" ht="140.1" hidden="1" customHeight="1" spans="1:18">
      <c r="A277" s="260">
        <v>157</v>
      </c>
      <c r="B277" s="261">
        <v>6528252021157</v>
      </c>
      <c r="C277" s="283" t="s">
        <v>543</v>
      </c>
      <c r="D277" s="283" t="s">
        <v>39</v>
      </c>
      <c r="E277" s="263" t="s">
        <v>544</v>
      </c>
      <c r="F277" s="264" t="s">
        <v>538</v>
      </c>
      <c r="G277" s="264">
        <v>2021.12</v>
      </c>
      <c r="H277" s="283" t="s">
        <v>909</v>
      </c>
      <c r="I277" s="284" t="s">
        <v>912</v>
      </c>
      <c r="J277" s="285">
        <v>72.18</v>
      </c>
      <c r="K277" s="285">
        <v>72.18</v>
      </c>
      <c r="L277" s="275"/>
      <c r="M277" s="276"/>
      <c r="N277" s="281"/>
      <c r="O277" s="281"/>
      <c r="P277" s="260">
        <v>40</v>
      </c>
      <c r="Q277" s="281" t="s">
        <v>913</v>
      </c>
      <c r="R277" s="283" t="s">
        <v>902</v>
      </c>
    </row>
    <row r="278" s="124" customFormat="1" ht="140.1" hidden="1" customHeight="1" spans="1:18">
      <c r="A278" s="260">
        <v>158</v>
      </c>
      <c r="B278" s="261">
        <v>6528252021158</v>
      </c>
      <c r="C278" s="283" t="s">
        <v>450</v>
      </c>
      <c r="D278" s="283" t="s">
        <v>39</v>
      </c>
      <c r="E278" s="263" t="s">
        <v>204</v>
      </c>
      <c r="F278" s="264" t="s">
        <v>538</v>
      </c>
      <c r="G278" s="264">
        <v>2021.12</v>
      </c>
      <c r="H278" s="283" t="s">
        <v>909</v>
      </c>
      <c r="I278" s="284" t="s">
        <v>914</v>
      </c>
      <c r="J278" s="285">
        <v>75</v>
      </c>
      <c r="K278" s="285">
        <v>75</v>
      </c>
      <c r="L278" s="275"/>
      <c r="M278" s="276"/>
      <c r="N278" s="281"/>
      <c r="O278" s="281"/>
      <c r="P278" s="260">
        <v>20</v>
      </c>
      <c r="Q278" s="281" t="s">
        <v>915</v>
      </c>
      <c r="R278" s="283" t="s">
        <v>902</v>
      </c>
    </row>
    <row r="279" s="124" customFormat="1" ht="140.1" hidden="1" customHeight="1" spans="1:18">
      <c r="A279" s="260">
        <v>159</v>
      </c>
      <c r="B279" s="261">
        <v>6528252021159</v>
      </c>
      <c r="C279" s="283" t="s">
        <v>916</v>
      </c>
      <c r="D279" s="283" t="s">
        <v>39</v>
      </c>
      <c r="E279" s="283" t="s">
        <v>681</v>
      </c>
      <c r="F279" s="264" t="s">
        <v>538</v>
      </c>
      <c r="G279" s="264">
        <v>2021.12</v>
      </c>
      <c r="H279" s="283" t="s">
        <v>909</v>
      </c>
      <c r="I279" s="284" t="s">
        <v>917</v>
      </c>
      <c r="J279" s="274">
        <v>132.92</v>
      </c>
      <c r="K279" s="274">
        <v>132.92</v>
      </c>
      <c r="L279" s="275"/>
      <c r="M279" s="276"/>
      <c r="N279" s="296"/>
      <c r="O279" s="296"/>
      <c r="P279" s="277">
        <v>35</v>
      </c>
      <c r="Q279" s="305" t="s">
        <v>918</v>
      </c>
      <c r="R279" s="297" t="s">
        <v>902</v>
      </c>
    </row>
    <row r="280" s="124" customFormat="1" ht="140.1" hidden="1" customHeight="1" spans="1:18">
      <c r="A280" s="260">
        <v>160</v>
      </c>
      <c r="B280" s="261">
        <v>6528252021160</v>
      </c>
      <c r="C280" s="297" t="s">
        <v>311</v>
      </c>
      <c r="D280" s="283" t="s">
        <v>39</v>
      </c>
      <c r="E280" s="283" t="s">
        <v>681</v>
      </c>
      <c r="F280" s="264" t="s">
        <v>538</v>
      </c>
      <c r="G280" s="264">
        <v>2021.12</v>
      </c>
      <c r="H280" s="283" t="s">
        <v>909</v>
      </c>
      <c r="I280" s="305" t="s">
        <v>919</v>
      </c>
      <c r="J280" s="274">
        <v>22.5</v>
      </c>
      <c r="K280" s="274">
        <v>22.5</v>
      </c>
      <c r="L280" s="275"/>
      <c r="M280" s="276"/>
      <c r="N280" s="296"/>
      <c r="O280" s="296"/>
      <c r="P280" s="277">
        <v>30</v>
      </c>
      <c r="Q280" s="305" t="s">
        <v>920</v>
      </c>
      <c r="R280" s="297" t="s">
        <v>902</v>
      </c>
    </row>
    <row r="281" s="124" customFormat="1" ht="140.1" hidden="1" customHeight="1" spans="1:18">
      <c r="A281" s="260">
        <v>161</v>
      </c>
      <c r="B281" s="261">
        <v>6528252021161</v>
      </c>
      <c r="C281" s="283" t="s">
        <v>590</v>
      </c>
      <c r="D281" s="283" t="s">
        <v>39</v>
      </c>
      <c r="E281" s="263" t="s">
        <v>204</v>
      </c>
      <c r="F281" s="264" t="s">
        <v>538</v>
      </c>
      <c r="G281" s="264">
        <v>2021.12</v>
      </c>
      <c r="H281" s="283" t="s">
        <v>921</v>
      </c>
      <c r="I281" s="284" t="s">
        <v>922</v>
      </c>
      <c r="J281" s="285">
        <v>96</v>
      </c>
      <c r="K281" s="285">
        <v>96</v>
      </c>
      <c r="L281" s="275"/>
      <c r="M281" s="276"/>
      <c r="N281" s="281"/>
      <c r="O281" s="281"/>
      <c r="P281" s="260">
        <v>60</v>
      </c>
      <c r="Q281" s="281" t="s">
        <v>923</v>
      </c>
      <c r="R281" s="283" t="s">
        <v>902</v>
      </c>
    </row>
    <row r="282" s="124" customFormat="1" ht="176.1" hidden="1" customHeight="1" spans="1:18">
      <c r="A282" s="260">
        <v>162</v>
      </c>
      <c r="B282" s="261">
        <v>6528252021162</v>
      </c>
      <c r="C282" s="283" t="s">
        <v>590</v>
      </c>
      <c r="D282" s="283" t="s">
        <v>39</v>
      </c>
      <c r="E282" s="263" t="s">
        <v>204</v>
      </c>
      <c r="F282" s="264" t="s">
        <v>538</v>
      </c>
      <c r="G282" s="264">
        <v>2021.12</v>
      </c>
      <c r="H282" s="283" t="s">
        <v>921</v>
      </c>
      <c r="I282" s="284" t="s">
        <v>924</v>
      </c>
      <c r="J282" s="285">
        <v>23</v>
      </c>
      <c r="K282" s="285">
        <v>23</v>
      </c>
      <c r="L282" s="275"/>
      <c r="M282" s="276"/>
      <c r="N282" s="281"/>
      <c r="O282" s="281"/>
      <c r="P282" s="260">
        <v>60</v>
      </c>
      <c r="Q282" s="281" t="s">
        <v>925</v>
      </c>
      <c r="R282" s="283" t="s">
        <v>902</v>
      </c>
    </row>
    <row r="283" s="124" customFormat="1" ht="96" hidden="1" customHeight="1" spans="1:18">
      <c r="A283" s="260">
        <v>163</v>
      </c>
      <c r="B283" s="261">
        <v>6528252021163</v>
      </c>
      <c r="C283" s="283" t="s">
        <v>543</v>
      </c>
      <c r="D283" s="283" t="s">
        <v>39</v>
      </c>
      <c r="E283" s="263" t="s">
        <v>544</v>
      </c>
      <c r="F283" s="264" t="s">
        <v>538</v>
      </c>
      <c r="G283" s="264">
        <v>2021.12</v>
      </c>
      <c r="H283" s="283" t="s">
        <v>926</v>
      </c>
      <c r="I283" s="284" t="s">
        <v>927</v>
      </c>
      <c r="J283" s="285">
        <v>52.8</v>
      </c>
      <c r="K283" s="285">
        <v>52.8</v>
      </c>
      <c r="L283" s="275"/>
      <c r="M283" s="276"/>
      <c r="N283" s="281"/>
      <c r="O283" s="281"/>
      <c r="P283" s="260">
        <v>50</v>
      </c>
      <c r="Q283" s="281" t="s">
        <v>928</v>
      </c>
      <c r="R283" s="283" t="s">
        <v>902</v>
      </c>
    </row>
    <row r="284" s="124" customFormat="1" ht="96" hidden="1" customHeight="1" spans="1:18">
      <c r="A284" s="260">
        <v>164</v>
      </c>
      <c r="B284" s="261">
        <v>6528252021164</v>
      </c>
      <c r="C284" s="283" t="s">
        <v>694</v>
      </c>
      <c r="D284" s="283" t="s">
        <v>39</v>
      </c>
      <c r="E284" s="283" t="s">
        <v>262</v>
      </c>
      <c r="F284" s="264" t="s">
        <v>538</v>
      </c>
      <c r="G284" s="264">
        <v>2021.12</v>
      </c>
      <c r="H284" s="283" t="s">
        <v>926</v>
      </c>
      <c r="I284" s="284" t="s">
        <v>929</v>
      </c>
      <c r="J284" s="285">
        <v>200</v>
      </c>
      <c r="K284" s="285">
        <v>200</v>
      </c>
      <c r="L284" s="275"/>
      <c r="M284" s="276"/>
      <c r="N284" s="281"/>
      <c r="O284" s="281"/>
      <c r="P284" s="260">
        <v>50</v>
      </c>
      <c r="Q284" s="281" t="s">
        <v>930</v>
      </c>
      <c r="R284" s="283" t="s">
        <v>902</v>
      </c>
    </row>
    <row r="285" s="124" customFormat="1" ht="96" hidden="1" customHeight="1" spans="1:18">
      <c r="A285" s="260">
        <v>165</v>
      </c>
      <c r="B285" s="261">
        <v>6528252021165</v>
      </c>
      <c r="C285" s="283" t="s">
        <v>450</v>
      </c>
      <c r="D285" s="283" t="s">
        <v>39</v>
      </c>
      <c r="E285" s="263" t="s">
        <v>204</v>
      </c>
      <c r="F285" s="264" t="s">
        <v>538</v>
      </c>
      <c r="G285" s="264">
        <v>2021.12</v>
      </c>
      <c r="H285" s="283" t="s">
        <v>926</v>
      </c>
      <c r="I285" s="284" t="s">
        <v>931</v>
      </c>
      <c r="J285" s="285">
        <v>150</v>
      </c>
      <c r="K285" s="285">
        <v>150</v>
      </c>
      <c r="L285" s="275"/>
      <c r="M285" s="276"/>
      <c r="N285" s="281"/>
      <c r="O285" s="281"/>
      <c r="P285" s="260">
        <v>20</v>
      </c>
      <c r="Q285" s="281" t="s">
        <v>932</v>
      </c>
      <c r="R285" s="283" t="s">
        <v>902</v>
      </c>
    </row>
    <row r="286" s="124" customFormat="1" ht="96" hidden="1" customHeight="1" spans="1:18">
      <c r="A286" s="260">
        <v>166</v>
      </c>
      <c r="B286" s="261">
        <v>6528252021166</v>
      </c>
      <c r="C286" s="283" t="s">
        <v>543</v>
      </c>
      <c r="D286" s="283" t="s">
        <v>39</v>
      </c>
      <c r="E286" s="263" t="s">
        <v>544</v>
      </c>
      <c r="F286" s="264" t="s">
        <v>538</v>
      </c>
      <c r="G286" s="264">
        <v>2021.12</v>
      </c>
      <c r="H286" s="283" t="s">
        <v>926</v>
      </c>
      <c r="I286" s="284" t="s">
        <v>933</v>
      </c>
      <c r="J286" s="285">
        <v>50</v>
      </c>
      <c r="K286" s="285">
        <v>50</v>
      </c>
      <c r="L286" s="275"/>
      <c r="M286" s="276"/>
      <c r="N286" s="281"/>
      <c r="O286" s="281"/>
      <c r="P286" s="260">
        <v>20</v>
      </c>
      <c r="Q286" s="281" t="s">
        <v>934</v>
      </c>
      <c r="R286" s="283" t="s">
        <v>902</v>
      </c>
    </row>
    <row r="287" s="124" customFormat="1" ht="140.1" hidden="1" customHeight="1" spans="1:18">
      <c r="A287" s="260">
        <v>167</v>
      </c>
      <c r="B287" s="261">
        <v>6528252021167</v>
      </c>
      <c r="C287" s="283" t="s">
        <v>543</v>
      </c>
      <c r="D287" s="283" t="s">
        <v>39</v>
      </c>
      <c r="E287" s="263" t="s">
        <v>544</v>
      </c>
      <c r="F287" s="264" t="s">
        <v>538</v>
      </c>
      <c r="G287" s="264">
        <v>2021.12</v>
      </c>
      <c r="H287" s="283" t="s">
        <v>926</v>
      </c>
      <c r="I287" s="284" t="s">
        <v>935</v>
      </c>
      <c r="J287" s="285">
        <v>175</v>
      </c>
      <c r="K287" s="285">
        <v>175</v>
      </c>
      <c r="L287" s="275"/>
      <c r="M287" s="276"/>
      <c r="N287" s="281"/>
      <c r="O287" s="281"/>
      <c r="P287" s="260">
        <v>15</v>
      </c>
      <c r="Q287" s="281" t="s">
        <v>936</v>
      </c>
      <c r="R287" s="283" t="s">
        <v>902</v>
      </c>
    </row>
    <row r="288" s="124" customFormat="1" ht="140.1" hidden="1" customHeight="1" spans="1:18">
      <c r="A288" s="260">
        <v>168</v>
      </c>
      <c r="B288" s="261">
        <v>6528252021168</v>
      </c>
      <c r="C288" s="287" t="s">
        <v>566</v>
      </c>
      <c r="D288" s="287" t="s">
        <v>39</v>
      </c>
      <c r="E288" s="263" t="s">
        <v>204</v>
      </c>
      <c r="F288" s="264" t="s">
        <v>538</v>
      </c>
      <c r="G288" s="264">
        <v>2021.12</v>
      </c>
      <c r="H288" s="297" t="s">
        <v>937</v>
      </c>
      <c r="I288" s="273" t="s">
        <v>938</v>
      </c>
      <c r="J288" s="306">
        <v>178</v>
      </c>
      <c r="K288" s="306">
        <v>178</v>
      </c>
      <c r="L288" s="275"/>
      <c r="M288" s="276"/>
      <c r="N288" s="276"/>
      <c r="O288" s="276"/>
      <c r="P288" s="277">
        <v>148</v>
      </c>
      <c r="Q288" s="281" t="s">
        <v>939</v>
      </c>
      <c r="R288" s="282" t="s">
        <v>940</v>
      </c>
    </row>
    <row r="289" s="124" customFormat="1" ht="140.1" hidden="1" customHeight="1" spans="1:18">
      <c r="A289" s="260">
        <v>169</v>
      </c>
      <c r="B289" s="261">
        <v>6528252021169</v>
      </c>
      <c r="C289" s="262" t="s">
        <v>570</v>
      </c>
      <c r="D289" s="283" t="s">
        <v>39</v>
      </c>
      <c r="E289" s="283" t="s">
        <v>291</v>
      </c>
      <c r="F289" s="264" t="s">
        <v>538</v>
      </c>
      <c r="G289" s="264">
        <v>2021.12</v>
      </c>
      <c r="H289" s="283" t="s">
        <v>937</v>
      </c>
      <c r="I289" s="284" t="s">
        <v>941</v>
      </c>
      <c r="J289" s="285">
        <v>38.42</v>
      </c>
      <c r="K289" s="285">
        <v>38.42</v>
      </c>
      <c r="L289" s="275"/>
      <c r="M289" s="276"/>
      <c r="N289" s="281"/>
      <c r="O289" s="281"/>
      <c r="P289" s="292">
        <v>125</v>
      </c>
      <c r="Q289" s="281" t="s">
        <v>939</v>
      </c>
      <c r="R289" s="282" t="s">
        <v>940</v>
      </c>
    </row>
    <row r="290" s="124" customFormat="1" ht="140.1" hidden="1" customHeight="1" spans="1:18">
      <c r="A290" s="260">
        <v>170</v>
      </c>
      <c r="B290" s="261">
        <v>6528252021170</v>
      </c>
      <c r="C290" s="283" t="s">
        <v>942</v>
      </c>
      <c r="D290" s="283" t="s">
        <v>39</v>
      </c>
      <c r="E290" s="283" t="s">
        <v>291</v>
      </c>
      <c r="F290" s="264" t="s">
        <v>538</v>
      </c>
      <c r="G290" s="264">
        <v>2021.12</v>
      </c>
      <c r="H290" s="283" t="s">
        <v>937</v>
      </c>
      <c r="I290" s="284" t="s">
        <v>943</v>
      </c>
      <c r="J290" s="285">
        <v>62.141</v>
      </c>
      <c r="K290" s="285">
        <v>62.141</v>
      </c>
      <c r="L290" s="275"/>
      <c r="M290" s="276"/>
      <c r="N290" s="281"/>
      <c r="O290" s="281"/>
      <c r="P290" s="292">
        <v>125</v>
      </c>
      <c r="Q290" s="281" t="s">
        <v>944</v>
      </c>
      <c r="R290" s="282" t="s">
        <v>940</v>
      </c>
    </row>
    <row r="291" s="124" customFormat="1" ht="140.1" hidden="1" customHeight="1" spans="1:18">
      <c r="A291" s="260">
        <v>171</v>
      </c>
      <c r="B291" s="261">
        <v>6528252021171</v>
      </c>
      <c r="C291" s="283" t="s">
        <v>945</v>
      </c>
      <c r="D291" s="283" t="s">
        <v>39</v>
      </c>
      <c r="E291" s="283" t="s">
        <v>794</v>
      </c>
      <c r="F291" s="264" t="s">
        <v>538</v>
      </c>
      <c r="G291" s="264">
        <v>2021.12</v>
      </c>
      <c r="H291" s="283" t="s">
        <v>937</v>
      </c>
      <c r="I291" s="284" t="s">
        <v>946</v>
      </c>
      <c r="J291" s="285">
        <v>298.36</v>
      </c>
      <c r="K291" s="285">
        <v>298.36</v>
      </c>
      <c r="L291" s="275"/>
      <c r="M291" s="276"/>
      <c r="N291" s="281"/>
      <c r="O291" s="281"/>
      <c r="P291" s="292">
        <v>100</v>
      </c>
      <c r="Q291" s="281" t="s">
        <v>947</v>
      </c>
      <c r="R291" s="282" t="s">
        <v>940</v>
      </c>
    </row>
    <row r="292" s="124" customFormat="1" ht="140.1" hidden="1" customHeight="1" spans="1:18">
      <c r="A292" s="260">
        <v>172</v>
      </c>
      <c r="B292" s="261">
        <v>6528252021172</v>
      </c>
      <c r="C292" s="283" t="s">
        <v>945</v>
      </c>
      <c r="D292" s="283" t="s">
        <v>39</v>
      </c>
      <c r="E292" s="283" t="s">
        <v>794</v>
      </c>
      <c r="F292" s="264" t="s">
        <v>538</v>
      </c>
      <c r="G292" s="264">
        <v>2021.12</v>
      </c>
      <c r="H292" s="283" t="s">
        <v>937</v>
      </c>
      <c r="I292" s="284" t="s">
        <v>948</v>
      </c>
      <c r="J292" s="285">
        <v>293</v>
      </c>
      <c r="K292" s="285">
        <v>293</v>
      </c>
      <c r="L292" s="275"/>
      <c r="M292" s="276"/>
      <c r="N292" s="281"/>
      <c r="O292" s="281"/>
      <c r="P292" s="292">
        <v>100</v>
      </c>
      <c r="Q292" s="281" t="s">
        <v>947</v>
      </c>
      <c r="R292" s="282" t="s">
        <v>940</v>
      </c>
    </row>
    <row r="293" s="124" customFormat="1" ht="140.1" hidden="1" customHeight="1" spans="1:18">
      <c r="A293" s="260">
        <v>173</v>
      </c>
      <c r="B293" s="261">
        <v>6528252021173</v>
      </c>
      <c r="C293" s="284" t="s">
        <v>949</v>
      </c>
      <c r="D293" s="283" t="s">
        <v>39</v>
      </c>
      <c r="E293" s="283" t="s">
        <v>262</v>
      </c>
      <c r="F293" s="264" t="s">
        <v>538</v>
      </c>
      <c r="G293" s="264">
        <v>2021.12</v>
      </c>
      <c r="H293" s="283" t="s">
        <v>937</v>
      </c>
      <c r="I293" s="284" t="s">
        <v>950</v>
      </c>
      <c r="J293" s="285">
        <v>18.9</v>
      </c>
      <c r="K293" s="285">
        <v>18.9</v>
      </c>
      <c r="L293" s="275"/>
      <c r="M293" s="276"/>
      <c r="N293" s="281"/>
      <c r="O293" s="281"/>
      <c r="P293" s="292">
        <v>27</v>
      </c>
      <c r="Q293" s="281" t="s">
        <v>939</v>
      </c>
      <c r="R293" s="282" t="s">
        <v>940</v>
      </c>
    </row>
    <row r="294" s="124" customFormat="1" ht="140.1" hidden="1" customHeight="1" spans="1:18">
      <c r="A294" s="260">
        <v>174</v>
      </c>
      <c r="B294" s="261">
        <v>6528252021174</v>
      </c>
      <c r="C294" s="283" t="s">
        <v>543</v>
      </c>
      <c r="D294" s="283" t="s">
        <v>39</v>
      </c>
      <c r="E294" s="263" t="s">
        <v>544</v>
      </c>
      <c r="F294" s="264" t="s">
        <v>538</v>
      </c>
      <c r="G294" s="264">
        <v>2021.12</v>
      </c>
      <c r="H294" s="283" t="s">
        <v>951</v>
      </c>
      <c r="I294" s="284" t="s">
        <v>952</v>
      </c>
      <c r="J294" s="285">
        <v>295.29</v>
      </c>
      <c r="K294" s="285">
        <v>295.29</v>
      </c>
      <c r="L294" s="275"/>
      <c r="M294" s="276"/>
      <c r="N294" s="281"/>
      <c r="O294" s="281"/>
      <c r="P294" s="292">
        <v>39</v>
      </c>
      <c r="Q294" s="281" t="s">
        <v>939</v>
      </c>
      <c r="R294" s="282" t="s">
        <v>940</v>
      </c>
    </row>
    <row r="295" s="124" customFormat="1" ht="140.1" hidden="1" customHeight="1" spans="1:18">
      <c r="A295" s="260">
        <v>175</v>
      </c>
      <c r="B295" s="261">
        <v>6528252021175</v>
      </c>
      <c r="C295" s="283" t="s">
        <v>450</v>
      </c>
      <c r="D295" s="283" t="s">
        <v>39</v>
      </c>
      <c r="E295" s="263" t="s">
        <v>204</v>
      </c>
      <c r="F295" s="264" t="s">
        <v>538</v>
      </c>
      <c r="G295" s="264">
        <v>2021.12</v>
      </c>
      <c r="H295" s="283" t="s">
        <v>951</v>
      </c>
      <c r="I295" s="284" t="s">
        <v>953</v>
      </c>
      <c r="J295" s="285">
        <v>60</v>
      </c>
      <c r="K295" s="285">
        <v>60</v>
      </c>
      <c r="L295" s="275"/>
      <c r="M295" s="276"/>
      <c r="N295" s="281"/>
      <c r="O295" s="281"/>
      <c r="P295" s="292">
        <v>39</v>
      </c>
      <c r="Q295" s="281" t="s">
        <v>954</v>
      </c>
      <c r="R295" s="282" t="s">
        <v>940</v>
      </c>
    </row>
    <row r="296" s="124" customFormat="1" ht="140.1" hidden="1" customHeight="1" spans="1:18">
      <c r="A296" s="260">
        <v>176</v>
      </c>
      <c r="B296" s="261">
        <v>6528252021176</v>
      </c>
      <c r="C296" s="287" t="s">
        <v>566</v>
      </c>
      <c r="D296" s="287" t="s">
        <v>39</v>
      </c>
      <c r="E296" s="263" t="s">
        <v>204</v>
      </c>
      <c r="F296" s="264" t="s">
        <v>538</v>
      </c>
      <c r="G296" s="264">
        <v>2021.12</v>
      </c>
      <c r="H296" s="287" t="s">
        <v>955</v>
      </c>
      <c r="I296" s="307" t="s">
        <v>956</v>
      </c>
      <c r="J296" s="306">
        <v>54.6825</v>
      </c>
      <c r="K296" s="306">
        <v>54.6825</v>
      </c>
      <c r="L296" s="275"/>
      <c r="M296" s="276"/>
      <c r="N296" s="276"/>
      <c r="O296" s="276"/>
      <c r="P296" s="277">
        <v>148</v>
      </c>
      <c r="Q296" s="281" t="s">
        <v>939</v>
      </c>
      <c r="R296" s="282" t="s">
        <v>940</v>
      </c>
    </row>
    <row r="297" s="124" customFormat="1" ht="140.1" hidden="1" customHeight="1" spans="1:18">
      <c r="A297" s="260">
        <v>177</v>
      </c>
      <c r="B297" s="261">
        <v>6528252021177</v>
      </c>
      <c r="C297" s="287" t="s">
        <v>450</v>
      </c>
      <c r="D297" s="283" t="s">
        <v>39</v>
      </c>
      <c r="E297" s="263" t="s">
        <v>204</v>
      </c>
      <c r="F297" s="264" t="s">
        <v>538</v>
      </c>
      <c r="G297" s="264">
        <v>2021.12</v>
      </c>
      <c r="H297" s="287" t="s">
        <v>957</v>
      </c>
      <c r="I297" s="307" t="s">
        <v>958</v>
      </c>
      <c r="J297" s="308">
        <v>120</v>
      </c>
      <c r="K297" s="308">
        <v>120</v>
      </c>
      <c r="L297" s="275"/>
      <c r="M297" s="276"/>
      <c r="N297" s="276"/>
      <c r="O297" s="276"/>
      <c r="P297" s="292">
        <v>68</v>
      </c>
      <c r="Q297" s="281" t="s">
        <v>954</v>
      </c>
      <c r="R297" s="282" t="s">
        <v>940</v>
      </c>
    </row>
    <row r="298" s="124" customFormat="1" ht="140.1" hidden="1" customHeight="1" spans="1:18">
      <c r="A298" s="260">
        <v>178</v>
      </c>
      <c r="B298" s="261">
        <v>6528252021178</v>
      </c>
      <c r="C298" s="283" t="s">
        <v>543</v>
      </c>
      <c r="D298" s="283" t="s">
        <v>39</v>
      </c>
      <c r="E298" s="263" t="s">
        <v>544</v>
      </c>
      <c r="F298" s="264" t="s">
        <v>538</v>
      </c>
      <c r="G298" s="264">
        <v>2021.12</v>
      </c>
      <c r="H298" s="283" t="s">
        <v>957</v>
      </c>
      <c r="I298" s="307" t="s">
        <v>959</v>
      </c>
      <c r="J298" s="285">
        <v>61.2</v>
      </c>
      <c r="K298" s="285">
        <v>61.2</v>
      </c>
      <c r="L298" s="275"/>
      <c r="M298" s="276"/>
      <c r="N298" s="281"/>
      <c r="O298" s="281"/>
      <c r="P298" s="292">
        <v>68</v>
      </c>
      <c r="Q298" s="281" t="s">
        <v>939</v>
      </c>
      <c r="R298" s="282" t="s">
        <v>940</v>
      </c>
    </row>
    <row r="299" s="124" customFormat="1" ht="140.1" hidden="1" customHeight="1" spans="1:18">
      <c r="A299" s="260">
        <v>179</v>
      </c>
      <c r="B299" s="261">
        <v>6528252021179</v>
      </c>
      <c r="C299" s="283" t="s">
        <v>450</v>
      </c>
      <c r="D299" s="283" t="s">
        <v>39</v>
      </c>
      <c r="E299" s="263" t="s">
        <v>204</v>
      </c>
      <c r="F299" s="264" t="s">
        <v>538</v>
      </c>
      <c r="G299" s="264">
        <v>2021.12</v>
      </c>
      <c r="H299" s="283" t="s">
        <v>957</v>
      </c>
      <c r="I299" s="284" t="s">
        <v>960</v>
      </c>
      <c r="J299" s="285">
        <v>100</v>
      </c>
      <c r="K299" s="285">
        <v>100</v>
      </c>
      <c r="L299" s="275"/>
      <c r="M299" s="276"/>
      <c r="N299" s="281"/>
      <c r="O299" s="281"/>
      <c r="P299" s="292">
        <v>68</v>
      </c>
      <c r="Q299" s="281" t="s">
        <v>954</v>
      </c>
      <c r="R299" s="282" t="s">
        <v>940</v>
      </c>
    </row>
    <row r="300" s="124" customFormat="1" ht="140.1" hidden="1" customHeight="1" spans="1:18">
      <c r="A300" s="260">
        <v>180</v>
      </c>
      <c r="B300" s="261">
        <v>6528252021180</v>
      </c>
      <c r="C300" s="284" t="s">
        <v>961</v>
      </c>
      <c r="D300" s="283" t="s">
        <v>39</v>
      </c>
      <c r="E300" s="283" t="s">
        <v>681</v>
      </c>
      <c r="F300" s="264" t="s">
        <v>538</v>
      </c>
      <c r="G300" s="264">
        <v>2021.12</v>
      </c>
      <c r="H300" s="283" t="s">
        <v>957</v>
      </c>
      <c r="I300" s="284" t="s">
        <v>962</v>
      </c>
      <c r="J300" s="285">
        <v>96</v>
      </c>
      <c r="K300" s="285">
        <v>96</v>
      </c>
      <c r="L300" s="275"/>
      <c r="M300" s="276"/>
      <c r="N300" s="281"/>
      <c r="O300" s="281"/>
      <c r="P300" s="292">
        <v>68</v>
      </c>
      <c r="Q300" s="281" t="s">
        <v>947</v>
      </c>
      <c r="R300" s="282" t="s">
        <v>940</v>
      </c>
    </row>
    <row r="301" s="124" customFormat="1" ht="140.1" hidden="1" customHeight="1" spans="1:18">
      <c r="A301" s="260">
        <v>181</v>
      </c>
      <c r="B301" s="261">
        <v>6528252021181</v>
      </c>
      <c r="C301" s="262" t="s">
        <v>579</v>
      </c>
      <c r="D301" s="262" t="s">
        <v>39</v>
      </c>
      <c r="E301" s="263" t="s">
        <v>204</v>
      </c>
      <c r="F301" s="264" t="s">
        <v>538</v>
      </c>
      <c r="G301" s="264">
        <v>2021.12</v>
      </c>
      <c r="H301" s="262" t="s">
        <v>963</v>
      </c>
      <c r="I301" s="273" t="s">
        <v>964</v>
      </c>
      <c r="J301" s="274">
        <v>249.15</v>
      </c>
      <c r="K301" s="274">
        <v>249.15</v>
      </c>
      <c r="L301" s="275"/>
      <c r="M301" s="276"/>
      <c r="N301" s="276"/>
      <c r="O301" s="276"/>
      <c r="P301" s="277">
        <v>15</v>
      </c>
      <c r="Q301" s="281" t="s">
        <v>939</v>
      </c>
      <c r="R301" s="282" t="s">
        <v>940</v>
      </c>
    </row>
    <row r="302" s="124" customFormat="1" ht="140.1" hidden="1" customHeight="1" spans="1:18">
      <c r="A302" s="260">
        <v>182</v>
      </c>
      <c r="B302" s="261">
        <v>6528252021182</v>
      </c>
      <c r="C302" s="283" t="s">
        <v>543</v>
      </c>
      <c r="D302" s="283" t="s">
        <v>39</v>
      </c>
      <c r="E302" s="263" t="s">
        <v>544</v>
      </c>
      <c r="F302" s="264" t="s">
        <v>538</v>
      </c>
      <c r="G302" s="264">
        <v>2021.12</v>
      </c>
      <c r="H302" s="283" t="s">
        <v>965</v>
      </c>
      <c r="I302" s="284" t="s">
        <v>966</v>
      </c>
      <c r="J302" s="308">
        <v>34.48</v>
      </c>
      <c r="K302" s="308">
        <v>34.48</v>
      </c>
      <c r="L302" s="275"/>
      <c r="M302" s="276"/>
      <c r="N302" s="281"/>
      <c r="O302" s="281"/>
      <c r="P302" s="292">
        <v>5</v>
      </c>
      <c r="Q302" s="281" t="s">
        <v>939</v>
      </c>
      <c r="R302" s="282" t="s">
        <v>940</v>
      </c>
    </row>
    <row r="303" s="124" customFormat="1" ht="140.1" hidden="1" customHeight="1" spans="1:18">
      <c r="A303" s="260">
        <v>183</v>
      </c>
      <c r="B303" s="261">
        <v>6528252021183</v>
      </c>
      <c r="C303" s="283" t="s">
        <v>450</v>
      </c>
      <c r="D303" s="283" t="s">
        <v>39</v>
      </c>
      <c r="E303" s="263" t="s">
        <v>204</v>
      </c>
      <c r="F303" s="264" t="s">
        <v>538</v>
      </c>
      <c r="G303" s="264">
        <v>2021.12</v>
      </c>
      <c r="H303" s="283" t="s">
        <v>965</v>
      </c>
      <c r="I303" s="284" t="s">
        <v>967</v>
      </c>
      <c r="J303" s="285">
        <v>40</v>
      </c>
      <c r="K303" s="285">
        <v>40</v>
      </c>
      <c r="L303" s="275"/>
      <c r="M303" s="276"/>
      <c r="N303" s="281"/>
      <c r="O303" s="281"/>
      <c r="P303" s="292">
        <v>18</v>
      </c>
      <c r="Q303" s="281" t="s">
        <v>954</v>
      </c>
      <c r="R303" s="282" t="s">
        <v>940</v>
      </c>
    </row>
    <row r="304" s="124" customFormat="1" ht="140.1" hidden="1" customHeight="1" spans="1:18">
      <c r="A304" s="260">
        <v>184</v>
      </c>
      <c r="B304" s="261">
        <v>6528252021184</v>
      </c>
      <c r="C304" s="283" t="s">
        <v>590</v>
      </c>
      <c r="D304" s="287" t="s">
        <v>39</v>
      </c>
      <c r="E304" s="263" t="s">
        <v>204</v>
      </c>
      <c r="F304" s="264" t="s">
        <v>538</v>
      </c>
      <c r="G304" s="264">
        <v>2021.12</v>
      </c>
      <c r="H304" s="287" t="s">
        <v>968</v>
      </c>
      <c r="I304" s="307" t="s">
        <v>969</v>
      </c>
      <c r="J304" s="306">
        <v>105</v>
      </c>
      <c r="K304" s="306">
        <v>105</v>
      </c>
      <c r="L304" s="275"/>
      <c r="M304" s="276"/>
      <c r="N304" s="276"/>
      <c r="O304" s="276"/>
      <c r="P304" s="277">
        <v>148</v>
      </c>
      <c r="Q304" s="281" t="s">
        <v>939</v>
      </c>
      <c r="R304" s="282" t="s">
        <v>940</v>
      </c>
    </row>
    <row r="305" s="124" customFormat="1" ht="140.1" hidden="1" customHeight="1" spans="1:18">
      <c r="A305" s="260">
        <v>185</v>
      </c>
      <c r="B305" s="261">
        <v>6528252021185</v>
      </c>
      <c r="C305" s="262" t="s">
        <v>579</v>
      </c>
      <c r="D305" s="262" t="s">
        <v>39</v>
      </c>
      <c r="E305" s="263" t="s">
        <v>204</v>
      </c>
      <c r="F305" s="264" t="s">
        <v>538</v>
      </c>
      <c r="G305" s="264">
        <v>2021.12</v>
      </c>
      <c r="H305" s="297" t="s">
        <v>970</v>
      </c>
      <c r="I305" s="273" t="s">
        <v>971</v>
      </c>
      <c r="J305" s="274">
        <v>262.65</v>
      </c>
      <c r="K305" s="274">
        <v>262.65</v>
      </c>
      <c r="L305" s="275"/>
      <c r="M305" s="276"/>
      <c r="N305" s="276"/>
      <c r="O305" s="276"/>
      <c r="P305" s="277">
        <v>60</v>
      </c>
      <c r="Q305" s="281" t="s">
        <v>939</v>
      </c>
      <c r="R305" s="282" t="s">
        <v>940</v>
      </c>
    </row>
    <row r="306" s="124" customFormat="1" ht="140.1" hidden="1" customHeight="1" spans="1:18">
      <c r="A306" s="260">
        <v>186</v>
      </c>
      <c r="B306" s="261">
        <v>6528252021186</v>
      </c>
      <c r="C306" s="287" t="s">
        <v>450</v>
      </c>
      <c r="D306" s="283" t="s">
        <v>39</v>
      </c>
      <c r="E306" s="263" t="s">
        <v>204</v>
      </c>
      <c r="F306" s="264" t="s">
        <v>538</v>
      </c>
      <c r="G306" s="264">
        <v>2021.12</v>
      </c>
      <c r="H306" s="287" t="s">
        <v>970</v>
      </c>
      <c r="I306" s="307" t="s">
        <v>972</v>
      </c>
      <c r="J306" s="308">
        <v>150</v>
      </c>
      <c r="K306" s="308">
        <v>150</v>
      </c>
      <c r="L306" s="275"/>
      <c r="M306" s="276"/>
      <c r="N306" s="276"/>
      <c r="O306" s="276"/>
      <c r="P306" s="292">
        <v>88</v>
      </c>
      <c r="Q306" s="281" t="s">
        <v>954</v>
      </c>
      <c r="R306" s="282" t="s">
        <v>940</v>
      </c>
    </row>
    <row r="307" s="124" customFormat="1" ht="140.1" hidden="1" customHeight="1" spans="1:18">
      <c r="A307" s="260">
        <v>187</v>
      </c>
      <c r="B307" s="261">
        <v>6528252021187</v>
      </c>
      <c r="C307" s="283" t="s">
        <v>543</v>
      </c>
      <c r="D307" s="283" t="s">
        <v>39</v>
      </c>
      <c r="E307" s="263" t="s">
        <v>544</v>
      </c>
      <c r="F307" s="264" t="s">
        <v>538</v>
      </c>
      <c r="G307" s="264">
        <v>2021.12</v>
      </c>
      <c r="H307" s="287" t="s">
        <v>970</v>
      </c>
      <c r="I307" s="307" t="s">
        <v>973</v>
      </c>
      <c r="J307" s="308">
        <v>279.99</v>
      </c>
      <c r="K307" s="308">
        <v>279.99</v>
      </c>
      <c r="L307" s="275"/>
      <c r="M307" s="276"/>
      <c r="N307" s="281"/>
      <c r="O307" s="281"/>
      <c r="P307" s="292">
        <v>88</v>
      </c>
      <c r="Q307" s="281" t="s">
        <v>939</v>
      </c>
      <c r="R307" s="282" t="s">
        <v>940</v>
      </c>
    </row>
    <row r="308" s="124" customFormat="1" ht="140.1" hidden="1" customHeight="1" spans="1:18">
      <c r="A308" s="260">
        <v>188</v>
      </c>
      <c r="B308" s="261">
        <v>6528252021188</v>
      </c>
      <c r="C308" s="283" t="s">
        <v>450</v>
      </c>
      <c r="D308" s="283" t="s">
        <v>39</v>
      </c>
      <c r="E308" s="263" t="s">
        <v>204</v>
      </c>
      <c r="F308" s="264" t="s">
        <v>538</v>
      </c>
      <c r="G308" s="264">
        <v>2021.12</v>
      </c>
      <c r="H308" s="283" t="s">
        <v>970</v>
      </c>
      <c r="I308" s="284" t="s">
        <v>974</v>
      </c>
      <c r="J308" s="285">
        <v>160</v>
      </c>
      <c r="K308" s="285">
        <v>160</v>
      </c>
      <c r="L308" s="275"/>
      <c r="M308" s="276"/>
      <c r="N308" s="281"/>
      <c r="O308" s="281"/>
      <c r="P308" s="292">
        <v>88</v>
      </c>
      <c r="Q308" s="281" t="s">
        <v>954</v>
      </c>
      <c r="R308" s="282" t="s">
        <v>940</v>
      </c>
    </row>
    <row r="309" s="124" customFormat="1" ht="140.1" hidden="1" customHeight="1" spans="1:18">
      <c r="A309" s="260">
        <v>189</v>
      </c>
      <c r="B309" s="261">
        <v>6528252021189</v>
      </c>
      <c r="C309" s="283" t="s">
        <v>975</v>
      </c>
      <c r="D309" s="283" t="s">
        <v>39</v>
      </c>
      <c r="E309" s="263" t="s">
        <v>544</v>
      </c>
      <c r="F309" s="264" t="s">
        <v>538</v>
      </c>
      <c r="G309" s="264">
        <v>2021.12</v>
      </c>
      <c r="H309" s="283" t="s">
        <v>976</v>
      </c>
      <c r="I309" s="307" t="s">
        <v>977</v>
      </c>
      <c r="J309" s="285">
        <v>6</v>
      </c>
      <c r="K309" s="285">
        <v>6</v>
      </c>
      <c r="L309" s="275"/>
      <c r="M309" s="276"/>
      <c r="N309" s="281"/>
      <c r="O309" s="281"/>
      <c r="P309" s="292">
        <v>5</v>
      </c>
      <c r="Q309" s="281" t="s">
        <v>939</v>
      </c>
      <c r="R309" s="282" t="s">
        <v>940</v>
      </c>
    </row>
    <row r="310" s="124" customFormat="1" ht="140.1" hidden="1" customHeight="1" spans="1:18">
      <c r="A310" s="260">
        <v>190</v>
      </c>
      <c r="B310" s="261">
        <v>6528252021190</v>
      </c>
      <c r="C310" s="283" t="s">
        <v>543</v>
      </c>
      <c r="D310" s="283" t="s">
        <v>39</v>
      </c>
      <c r="E310" s="263" t="s">
        <v>544</v>
      </c>
      <c r="F310" s="264" t="s">
        <v>538</v>
      </c>
      <c r="G310" s="264">
        <v>2021.12</v>
      </c>
      <c r="H310" s="283" t="s">
        <v>976</v>
      </c>
      <c r="I310" s="307" t="s">
        <v>978</v>
      </c>
      <c r="J310" s="285">
        <v>186.66</v>
      </c>
      <c r="K310" s="285">
        <v>186.66</v>
      </c>
      <c r="L310" s="275"/>
      <c r="M310" s="276"/>
      <c r="N310" s="281"/>
      <c r="O310" s="281"/>
      <c r="P310" s="292">
        <v>5</v>
      </c>
      <c r="Q310" s="281" t="s">
        <v>939</v>
      </c>
      <c r="R310" s="282" t="s">
        <v>940</v>
      </c>
    </row>
    <row r="311" s="124" customFormat="1" ht="140.1" hidden="1" customHeight="1" spans="1:18">
      <c r="A311" s="260">
        <v>191</v>
      </c>
      <c r="B311" s="261">
        <v>6528252021191</v>
      </c>
      <c r="C311" s="283" t="s">
        <v>450</v>
      </c>
      <c r="D311" s="283" t="s">
        <v>39</v>
      </c>
      <c r="E311" s="263" t="s">
        <v>204</v>
      </c>
      <c r="F311" s="264" t="s">
        <v>538</v>
      </c>
      <c r="G311" s="264">
        <v>2021.12</v>
      </c>
      <c r="H311" s="283" t="s">
        <v>976</v>
      </c>
      <c r="I311" s="284" t="s">
        <v>967</v>
      </c>
      <c r="J311" s="285">
        <v>40</v>
      </c>
      <c r="K311" s="285">
        <v>40</v>
      </c>
      <c r="L311" s="275"/>
      <c r="M311" s="276"/>
      <c r="N311" s="281"/>
      <c r="O311" s="281"/>
      <c r="P311" s="292">
        <v>13</v>
      </c>
      <c r="Q311" s="281" t="s">
        <v>954</v>
      </c>
      <c r="R311" s="282" t="s">
        <v>940</v>
      </c>
    </row>
    <row r="312" s="124" customFormat="1" ht="140.1" hidden="1" customHeight="1" spans="1:18">
      <c r="A312" s="260">
        <v>192</v>
      </c>
      <c r="B312" s="261">
        <v>6528252021192</v>
      </c>
      <c r="C312" s="283" t="s">
        <v>579</v>
      </c>
      <c r="D312" s="283" t="s">
        <v>39</v>
      </c>
      <c r="E312" s="263" t="s">
        <v>204</v>
      </c>
      <c r="F312" s="264" t="s">
        <v>538</v>
      </c>
      <c r="G312" s="264">
        <v>2021.12</v>
      </c>
      <c r="H312" s="283" t="s">
        <v>979</v>
      </c>
      <c r="I312" s="284" t="s">
        <v>980</v>
      </c>
      <c r="J312" s="285">
        <v>148.75</v>
      </c>
      <c r="K312" s="285">
        <v>148.75</v>
      </c>
      <c r="L312" s="275"/>
      <c r="M312" s="276"/>
      <c r="N312" s="281"/>
      <c r="O312" s="281"/>
      <c r="P312" s="260">
        <v>100</v>
      </c>
      <c r="Q312" s="281" t="s">
        <v>981</v>
      </c>
      <c r="R312" s="283" t="s">
        <v>982</v>
      </c>
    </row>
    <row r="313" s="124" customFormat="1" ht="140.1" hidden="1" customHeight="1" spans="1:18">
      <c r="A313" s="260">
        <v>193</v>
      </c>
      <c r="B313" s="261">
        <v>6528252021193</v>
      </c>
      <c r="C313" s="283" t="s">
        <v>983</v>
      </c>
      <c r="D313" s="283" t="s">
        <v>39</v>
      </c>
      <c r="E313" s="283" t="s">
        <v>674</v>
      </c>
      <c r="F313" s="264" t="s">
        <v>538</v>
      </c>
      <c r="G313" s="264">
        <v>2021.12</v>
      </c>
      <c r="H313" s="283" t="s">
        <v>979</v>
      </c>
      <c r="I313" s="284" t="s">
        <v>984</v>
      </c>
      <c r="J313" s="285">
        <v>215</v>
      </c>
      <c r="K313" s="285">
        <v>215</v>
      </c>
      <c r="L313" s="275"/>
      <c r="M313" s="276"/>
      <c r="N313" s="281"/>
      <c r="O313" s="281"/>
      <c r="P313" s="260">
        <v>10</v>
      </c>
      <c r="Q313" s="281" t="s">
        <v>985</v>
      </c>
      <c r="R313" s="283"/>
    </row>
    <row r="314" s="124" customFormat="1" ht="140.1" hidden="1" customHeight="1" spans="1:18">
      <c r="A314" s="260">
        <v>194</v>
      </c>
      <c r="B314" s="261">
        <v>6528252021194</v>
      </c>
      <c r="C314" s="283" t="s">
        <v>983</v>
      </c>
      <c r="D314" s="283" t="s">
        <v>39</v>
      </c>
      <c r="E314" s="283" t="s">
        <v>674</v>
      </c>
      <c r="F314" s="264" t="s">
        <v>538</v>
      </c>
      <c r="G314" s="264">
        <v>2021.12</v>
      </c>
      <c r="H314" s="283" t="s">
        <v>986</v>
      </c>
      <c r="I314" s="284" t="s">
        <v>987</v>
      </c>
      <c r="J314" s="285">
        <v>275</v>
      </c>
      <c r="K314" s="285">
        <v>275</v>
      </c>
      <c r="L314" s="275"/>
      <c r="M314" s="276"/>
      <c r="N314" s="281"/>
      <c r="O314" s="281"/>
      <c r="P314" s="260">
        <v>10</v>
      </c>
      <c r="Q314" s="281" t="s">
        <v>985</v>
      </c>
      <c r="R314" s="283" t="s">
        <v>982</v>
      </c>
    </row>
    <row r="315" s="124" customFormat="1" ht="140.1" hidden="1" customHeight="1" spans="1:18">
      <c r="A315" s="260">
        <v>195</v>
      </c>
      <c r="B315" s="261">
        <v>6528252021195</v>
      </c>
      <c r="C315" s="262" t="s">
        <v>570</v>
      </c>
      <c r="D315" s="283" t="s">
        <v>39</v>
      </c>
      <c r="E315" s="283" t="s">
        <v>291</v>
      </c>
      <c r="F315" s="264" t="s">
        <v>538</v>
      </c>
      <c r="G315" s="264">
        <v>2021.12</v>
      </c>
      <c r="H315" s="283" t="s">
        <v>988</v>
      </c>
      <c r="I315" s="284" t="s">
        <v>989</v>
      </c>
      <c r="J315" s="285">
        <v>85</v>
      </c>
      <c r="K315" s="285">
        <v>85</v>
      </c>
      <c r="L315" s="275"/>
      <c r="M315" s="276"/>
      <c r="N315" s="281"/>
      <c r="O315" s="281"/>
      <c r="P315" s="260">
        <v>200</v>
      </c>
      <c r="Q315" s="281" t="s">
        <v>990</v>
      </c>
      <c r="R315" s="283" t="s">
        <v>982</v>
      </c>
    </row>
    <row r="316" s="124" customFormat="1" ht="140.1" hidden="1" customHeight="1" spans="1:18">
      <c r="A316" s="260">
        <v>196</v>
      </c>
      <c r="B316" s="261">
        <v>6528252021196</v>
      </c>
      <c r="C316" s="283" t="s">
        <v>743</v>
      </c>
      <c r="D316" s="283" t="s">
        <v>39</v>
      </c>
      <c r="E316" s="283" t="s">
        <v>291</v>
      </c>
      <c r="F316" s="264" t="s">
        <v>538</v>
      </c>
      <c r="G316" s="264">
        <v>2021.12</v>
      </c>
      <c r="H316" s="283" t="s">
        <v>991</v>
      </c>
      <c r="I316" s="284" t="s">
        <v>992</v>
      </c>
      <c r="J316" s="285">
        <v>55</v>
      </c>
      <c r="K316" s="285">
        <v>55</v>
      </c>
      <c r="L316" s="275"/>
      <c r="M316" s="276"/>
      <c r="N316" s="281"/>
      <c r="O316" s="281"/>
      <c r="P316" s="260">
        <v>100</v>
      </c>
      <c r="Q316" s="281" t="s">
        <v>993</v>
      </c>
      <c r="R316" s="283" t="s">
        <v>982</v>
      </c>
    </row>
    <row r="317" s="124" customFormat="1" ht="140.1" hidden="1" customHeight="1" spans="1:18">
      <c r="A317" s="260">
        <v>197</v>
      </c>
      <c r="B317" s="261">
        <v>6528252021197</v>
      </c>
      <c r="C317" s="283" t="s">
        <v>994</v>
      </c>
      <c r="D317" s="283" t="s">
        <v>39</v>
      </c>
      <c r="E317" s="283" t="s">
        <v>291</v>
      </c>
      <c r="F317" s="264" t="s">
        <v>538</v>
      </c>
      <c r="G317" s="264">
        <v>2021.12</v>
      </c>
      <c r="H317" s="283" t="s">
        <v>995</v>
      </c>
      <c r="I317" s="284" t="s">
        <v>996</v>
      </c>
      <c r="J317" s="285">
        <v>37.8</v>
      </c>
      <c r="K317" s="285">
        <v>37.8</v>
      </c>
      <c r="L317" s="275"/>
      <c r="M317" s="276"/>
      <c r="N317" s="281"/>
      <c r="O317" s="281"/>
      <c r="P317" s="260">
        <v>100</v>
      </c>
      <c r="Q317" s="281" t="s">
        <v>997</v>
      </c>
      <c r="R317" s="283" t="s">
        <v>982</v>
      </c>
    </row>
    <row r="318" s="124" customFormat="1" ht="140.1" hidden="1" customHeight="1" spans="1:18">
      <c r="A318" s="260">
        <v>198</v>
      </c>
      <c r="B318" s="261">
        <v>6528252021198</v>
      </c>
      <c r="C318" s="283" t="s">
        <v>694</v>
      </c>
      <c r="D318" s="283" t="s">
        <v>39</v>
      </c>
      <c r="E318" s="283" t="s">
        <v>291</v>
      </c>
      <c r="F318" s="264" t="s">
        <v>538</v>
      </c>
      <c r="G318" s="264">
        <v>2021.12</v>
      </c>
      <c r="H318" s="283" t="s">
        <v>998</v>
      </c>
      <c r="I318" s="284" t="s">
        <v>999</v>
      </c>
      <c r="J318" s="285">
        <v>240</v>
      </c>
      <c r="K318" s="285">
        <v>240</v>
      </c>
      <c r="L318" s="275"/>
      <c r="M318" s="276"/>
      <c r="N318" s="281"/>
      <c r="O318" s="281"/>
      <c r="P318" s="260">
        <v>100</v>
      </c>
      <c r="Q318" s="281" t="s">
        <v>1000</v>
      </c>
      <c r="R318" s="283" t="s">
        <v>982</v>
      </c>
    </row>
    <row r="319" s="124" customFormat="1" ht="140.1" hidden="1" customHeight="1" spans="1:18">
      <c r="A319" s="260">
        <v>199</v>
      </c>
      <c r="B319" s="261">
        <v>6528252021199</v>
      </c>
      <c r="C319" s="283" t="s">
        <v>579</v>
      </c>
      <c r="D319" s="283" t="s">
        <v>39</v>
      </c>
      <c r="E319" s="283" t="s">
        <v>204</v>
      </c>
      <c r="F319" s="264" t="s">
        <v>538</v>
      </c>
      <c r="G319" s="264">
        <v>2021.12</v>
      </c>
      <c r="H319" s="283" t="s">
        <v>998</v>
      </c>
      <c r="I319" s="284" t="s">
        <v>1001</v>
      </c>
      <c r="J319" s="285">
        <v>43</v>
      </c>
      <c r="K319" s="285">
        <v>43</v>
      </c>
      <c r="L319" s="275"/>
      <c r="M319" s="276"/>
      <c r="N319" s="281"/>
      <c r="O319" s="281"/>
      <c r="P319" s="260">
        <v>40</v>
      </c>
      <c r="Q319" s="281" t="s">
        <v>1002</v>
      </c>
      <c r="R319" s="283" t="s">
        <v>982</v>
      </c>
    </row>
    <row r="320" s="124" customFormat="1" ht="140.1" hidden="1" customHeight="1" spans="1:18">
      <c r="A320" s="260">
        <v>200</v>
      </c>
      <c r="B320" s="261">
        <v>6528252021200</v>
      </c>
      <c r="C320" s="283" t="s">
        <v>543</v>
      </c>
      <c r="D320" s="283" t="s">
        <v>39</v>
      </c>
      <c r="E320" s="283" t="s">
        <v>544</v>
      </c>
      <c r="F320" s="264" t="s">
        <v>538</v>
      </c>
      <c r="G320" s="264">
        <v>2021.12</v>
      </c>
      <c r="H320" s="283" t="s">
        <v>1003</v>
      </c>
      <c r="I320" s="284" t="s">
        <v>1004</v>
      </c>
      <c r="J320" s="285">
        <v>38.6</v>
      </c>
      <c r="K320" s="285">
        <v>38.6</v>
      </c>
      <c r="L320" s="275"/>
      <c r="M320" s="276"/>
      <c r="N320" s="281"/>
      <c r="O320" s="281"/>
      <c r="P320" s="260">
        <v>15</v>
      </c>
      <c r="Q320" s="281" t="s">
        <v>1002</v>
      </c>
      <c r="R320" s="283" t="s">
        <v>982</v>
      </c>
    </row>
    <row r="321" s="124" customFormat="1" ht="140.1" hidden="1" customHeight="1" spans="1:18">
      <c r="A321" s="260">
        <v>201</v>
      </c>
      <c r="B321" s="261">
        <v>6528252021201</v>
      </c>
      <c r="C321" s="283" t="s">
        <v>450</v>
      </c>
      <c r="D321" s="283" t="s">
        <v>39</v>
      </c>
      <c r="E321" s="263" t="s">
        <v>204</v>
      </c>
      <c r="F321" s="264" t="s">
        <v>538</v>
      </c>
      <c r="G321" s="264">
        <v>2021.12</v>
      </c>
      <c r="H321" s="283" t="s">
        <v>1005</v>
      </c>
      <c r="I321" s="284" t="s">
        <v>1006</v>
      </c>
      <c r="J321" s="285">
        <v>150</v>
      </c>
      <c r="K321" s="285">
        <v>150</v>
      </c>
      <c r="L321" s="275"/>
      <c r="M321" s="276"/>
      <c r="N321" s="281"/>
      <c r="O321" s="281"/>
      <c r="P321" s="260">
        <v>60</v>
      </c>
      <c r="Q321" s="281" t="s">
        <v>1007</v>
      </c>
      <c r="R321" s="283" t="s">
        <v>982</v>
      </c>
    </row>
    <row r="322" s="124" customFormat="1" ht="140.1" hidden="1" customHeight="1" spans="1:18">
      <c r="A322" s="260">
        <v>202</v>
      </c>
      <c r="B322" s="261">
        <v>6528252021202</v>
      </c>
      <c r="C322" s="283" t="s">
        <v>311</v>
      </c>
      <c r="D322" s="283" t="s">
        <v>39</v>
      </c>
      <c r="E322" s="283" t="s">
        <v>681</v>
      </c>
      <c r="F322" s="264" t="s">
        <v>538</v>
      </c>
      <c r="G322" s="264">
        <v>2021.12</v>
      </c>
      <c r="H322" s="283" t="s">
        <v>1008</v>
      </c>
      <c r="I322" s="284" t="s">
        <v>1009</v>
      </c>
      <c r="J322" s="285">
        <v>150</v>
      </c>
      <c r="K322" s="285">
        <v>150</v>
      </c>
      <c r="L322" s="275"/>
      <c r="M322" s="276"/>
      <c r="N322" s="281"/>
      <c r="O322" s="281"/>
      <c r="P322" s="260">
        <v>50</v>
      </c>
      <c r="Q322" s="281" t="s">
        <v>1010</v>
      </c>
      <c r="R322" s="283" t="s">
        <v>982</v>
      </c>
    </row>
    <row r="323" s="124" customFormat="1" ht="140.1" hidden="1" customHeight="1" spans="1:18">
      <c r="A323" s="260">
        <v>203</v>
      </c>
      <c r="B323" s="261">
        <v>6528252021203</v>
      </c>
      <c r="C323" s="283" t="s">
        <v>579</v>
      </c>
      <c r="D323" s="283" t="s">
        <v>39</v>
      </c>
      <c r="E323" s="263" t="s">
        <v>204</v>
      </c>
      <c r="F323" s="264" t="s">
        <v>538</v>
      </c>
      <c r="G323" s="264">
        <v>2021.12</v>
      </c>
      <c r="H323" s="283" t="s">
        <v>1011</v>
      </c>
      <c r="I323" s="284" t="s">
        <v>1012</v>
      </c>
      <c r="J323" s="285">
        <v>100</v>
      </c>
      <c r="K323" s="285">
        <v>100</v>
      </c>
      <c r="L323" s="275"/>
      <c r="M323" s="276"/>
      <c r="N323" s="281"/>
      <c r="O323" s="281"/>
      <c r="P323" s="260">
        <v>100</v>
      </c>
      <c r="Q323" s="281" t="s">
        <v>1013</v>
      </c>
      <c r="R323" s="283" t="s">
        <v>982</v>
      </c>
    </row>
    <row r="324" s="124" customFormat="1" ht="140.1" hidden="1" customHeight="1" spans="1:18">
      <c r="A324" s="260">
        <v>204</v>
      </c>
      <c r="B324" s="261">
        <v>6528252021204</v>
      </c>
      <c r="C324" s="262" t="s">
        <v>562</v>
      </c>
      <c r="D324" s="283" t="s">
        <v>39</v>
      </c>
      <c r="E324" s="263" t="s">
        <v>544</v>
      </c>
      <c r="F324" s="264" t="s">
        <v>538</v>
      </c>
      <c r="G324" s="264">
        <v>2021.12</v>
      </c>
      <c r="H324" s="283" t="s">
        <v>1014</v>
      </c>
      <c r="I324" s="284" t="s">
        <v>1015</v>
      </c>
      <c r="J324" s="285">
        <v>35</v>
      </c>
      <c r="K324" s="285">
        <v>35</v>
      </c>
      <c r="L324" s="275"/>
      <c r="M324" s="276"/>
      <c r="N324" s="281"/>
      <c r="O324" s="281"/>
      <c r="P324" s="260">
        <v>100</v>
      </c>
      <c r="Q324" s="281" t="s">
        <v>1016</v>
      </c>
      <c r="R324" s="283" t="s">
        <v>982</v>
      </c>
    </row>
    <row r="325" s="124" customFormat="1" ht="140.1" hidden="1" customHeight="1" spans="1:18">
      <c r="A325" s="260">
        <v>205</v>
      </c>
      <c r="B325" s="261">
        <v>6528252021205</v>
      </c>
      <c r="C325" s="283" t="s">
        <v>1017</v>
      </c>
      <c r="D325" s="283" t="s">
        <v>39</v>
      </c>
      <c r="E325" s="263" t="s">
        <v>204</v>
      </c>
      <c r="F325" s="264" t="s">
        <v>538</v>
      </c>
      <c r="G325" s="264">
        <v>2021.12</v>
      </c>
      <c r="H325" s="283" t="s">
        <v>1018</v>
      </c>
      <c r="I325" s="284" t="s">
        <v>1019</v>
      </c>
      <c r="J325" s="285">
        <v>284.4</v>
      </c>
      <c r="K325" s="285">
        <v>284.4</v>
      </c>
      <c r="L325" s="275"/>
      <c r="M325" s="276"/>
      <c r="N325" s="281"/>
      <c r="O325" s="281"/>
      <c r="P325" s="260">
        <v>10</v>
      </c>
      <c r="Q325" s="281" t="s">
        <v>1020</v>
      </c>
      <c r="R325" s="283" t="s">
        <v>982</v>
      </c>
    </row>
    <row r="326" s="124" customFormat="1" ht="140.1" hidden="1" customHeight="1" spans="1:18">
      <c r="A326" s="260">
        <v>206</v>
      </c>
      <c r="B326" s="261">
        <v>6528252021206</v>
      </c>
      <c r="C326" s="283" t="s">
        <v>1021</v>
      </c>
      <c r="D326" s="283" t="s">
        <v>39</v>
      </c>
      <c r="E326" s="263" t="s">
        <v>204</v>
      </c>
      <c r="F326" s="264" t="s">
        <v>538</v>
      </c>
      <c r="G326" s="264">
        <v>2021.12</v>
      </c>
      <c r="H326" s="283" t="s">
        <v>1022</v>
      </c>
      <c r="I326" s="284" t="s">
        <v>1023</v>
      </c>
      <c r="J326" s="285">
        <v>15</v>
      </c>
      <c r="K326" s="285">
        <v>15</v>
      </c>
      <c r="L326" s="275"/>
      <c r="M326" s="276"/>
      <c r="N326" s="281"/>
      <c r="O326" s="281"/>
      <c r="P326" s="260">
        <v>100</v>
      </c>
      <c r="Q326" s="281" t="s">
        <v>1024</v>
      </c>
      <c r="R326" s="283" t="s">
        <v>1025</v>
      </c>
    </row>
    <row r="327" s="124" customFormat="1" ht="140.1" hidden="1" customHeight="1" spans="1:18">
      <c r="A327" s="260">
        <v>207</v>
      </c>
      <c r="B327" s="261">
        <v>6528252021207</v>
      </c>
      <c r="C327" s="262" t="s">
        <v>562</v>
      </c>
      <c r="D327" s="283" t="s">
        <v>39</v>
      </c>
      <c r="E327" s="263" t="s">
        <v>544</v>
      </c>
      <c r="F327" s="264" t="s">
        <v>538</v>
      </c>
      <c r="G327" s="264">
        <v>2021.12</v>
      </c>
      <c r="H327" s="283" t="s">
        <v>1026</v>
      </c>
      <c r="I327" s="284" t="s">
        <v>1027</v>
      </c>
      <c r="J327" s="285">
        <v>105.5</v>
      </c>
      <c r="K327" s="285">
        <v>105.5</v>
      </c>
      <c r="L327" s="275"/>
      <c r="M327" s="276"/>
      <c r="N327" s="281"/>
      <c r="O327" s="281"/>
      <c r="P327" s="260">
        <v>20</v>
      </c>
      <c r="Q327" s="281" t="s">
        <v>1024</v>
      </c>
      <c r="R327" s="283" t="s">
        <v>1025</v>
      </c>
    </row>
    <row r="328" s="124" customFormat="1" ht="140.1" hidden="1" customHeight="1" spans="1:18">
      <c r="A328" s="260">
        <v>208</v>
      </c>
      <c r="B328" s="261">
        <v>6528252021208</v>
      </c>
      <c r="C328" s="283" t="s">
        <v>663</v>
      </c>
      <c r="D328" s="283" t="s">
        <v>39</v>
      </c>
      <c r="E328" s="263" t="s">
        <v>204</v>
      </c>
      <c r="F328" s="264" t="s">
        <v>538</v>
      </c>
      <c r="G328" s="264">
        <v>2021.12</v>
      </c>
      <c r="H328" s="283" t="s">
        <v>1028</v>
      </c>
      <c r="I328" s="284" t="s">
        <v>664</v>
      </c>
      <c r="J328" s="285">
        <v>3.485</v>
      </c>
      <c r="K328" s="285">
        <v>3.485</v>
      </c>
      <c r="L328" s="275"/>
      <c r="M328" s="276"/>
      <c r="N328" s="281"/>
      <c r="O328" s="281"/>
      <c r="P328" s="260">
        <v>50</v>
      </c>
      <c r="Q328" s="281" t="s">
        <v>1029</v>
      </c>
      <c r="R328" s="283" t="s">
        <v>1025</v>
      </c>
    </row>
    <row r="329" s="124" customFormat="1" ht="140.1" hidden="1" customHeight="1" spans="1:18">
      <c r="A329" s="260">
        <v>209</v>
      </c>
      <c r="B329" s="261">
        <v>6528252021209</v>
      </c>
      <c r="C329" s="283" t="s">
        <v>590</v>
      </c>
      <c r="D329" s="283" t="s">
        <v>39</v>
      </c>
      <c r="E329" s="263" t="s">
        <v>204</v>
      </c>
      <c r="F329" s="264" t="s">
        <v>538</v>
      </c>
      <c r="G329" s="264">
        <v>2021.12</v>
      </c>
      <c r="H329" s="283" t="s">
        <v>1028</v>
      </c>
      <c r="I329" s="284" t="s">
        <v>1030</v>
      </c>
      <c r="J329" s="285">
        <v>55</v>
      </c>
      <c r="K329" s="285">
        <v>55</v>
      </c>
      <c r="L329" s="275"/>
      <c r="M329" s="276"/>
      <c r="N329" s="281"/>
      <c r="O329" s="281"/>
      <c r="P329" s="260">
        <v>194</v>
      </c>
      <c r="Q329" s="281" t="s">
        <v>1024</v>
      </c>
      <c r="R329" s="283" t="s">
        <v>1025</v>
      </c>
    </row>
    <row r="330" s="124" customFormat="1" ht="140.1" hidden="1" customHeight="1" spans="1:18">
      <c r="A330" s="260">
        <v>210</v>
      </c>
      <c r="B330" s="261">
        <v>6528252021210</v>
      </c>
      <c r="C330" s="283" t="s">
        <v>566</v>
      </c>
      <c r="D330" s="283" t="s">
        <v>39</v>
      </c>
      <c r="E330" s="263" t="s">
        <v>204</v>
      </c>
      <c r="F330" s="264" t="s">
        <v>538</v>
      </c>
      <c r="G330" s="264">
        <v>2021.12</v>
      </c>
      <c r="H330" s="283" t="s">
        <v>1031</v>
      </c>
      <c r="I330" s="284" t="s">
        <v>1032</v>
      </c>
      <c r="J330" s="285">
        <v>73.8</v>
      </c>
      <c r="K330" s="285">
        <v>73.8</v>
      </c>
      <c r="L330" s="275"/>
      <c r="M330" s="276"/>
      <c r="N330" s="281"/>
      <c r="O330" s="281"/>
      <c r="P330" s="260">
        <v>15</v>
      </c>
      <c r="Q330" s="281" t="s">
        <v>1024</v>
      </c>
      <c r="R330" s="283" t="s">
        <v>1025</v>
      </c>
    </row>
    <row r="331" s="124" customFormat="1" ht="140.1" hidden="1" customHeight="1" spans="1:18">
      <c r="A331" s="260">
        <v>211</v>
      </c>
      <c r="B331" s="261">
        <v>6528252021211</v>
      </c>
      <c r="C331" s="283" t="s">
        <v>579</v>
      </c>
      <c r="D331" s="283" t="s">
        <v>39</v>
      </c>
      <c r="E331" s="263" t="s">
        <v>204</v>
      </c>
      <c r="F331" s="264" t="s">
        <v>538</v>
      </c>
      <c r="G331" s="264">
        <v>2021.12</v>
      </c>
      <c r="H331" s="283" t="s">
        <v>1031</v>
      </c>
      <c r="I331" s="284" t="s">
        <v>1033</v>
      </c>
      <c r="J331" s="285">
        <v>357.16</v>
      </c>
      <c r="K331" s="285">
        <v>357.16</v>
      </c>
      <c r="L331" s="275"/>
      <c r="M331" s="276"/>
      <c r="N331" s="281"/>
      <c r="O331" s="281"/>
      <c r="P331" s="260">
        <v>15</v>
      </c>
      <c r="Q331" s="281" t="s">
        <v>1024</v>
      </c>
      <c r="R331" s="283" t="s">
        <v>1025</v>
      </c>
    </row>
    <row r="332" s="124" customFormat="1" ht="140.1" hidden="1" customHeight="1" spans="1:18">
      <c r="A332" s="260">
        <v>212</v>
      </c>
      <c r="B332" s="261">
        <v>6528252021212</v>
      </c>
      <c r="C332" s="283" t="s">
        <v>579</v>
      </c>
      <c r="D332" s="283" t="s">
        <v>39</v>
      </c>
      <c r="E332" s="263" t="s">
        <v>204</v>
      </c>
      <c r="F332" s="264" t="s">
        <v>538</v>
      </c>
      <c r="G332" s="264">
        <v>2021.12</v>
      </c>
      <c r="H332" s="283" t="s">
        <v>1034</v>
      </c>
      <c r="I332" s="284" t="s">
        <v>1035</v>
      </c>
      <c r="J332" s="285">
        <v>49</v>
      </c>
      <c r="K332" s="285">
        <v>49</v>
      </c>
      <c r="L332" s="275"/>
      <c r="M332" s="276"/>
      <c r="N332" s="281"/>
      <c r="O332" s="281"/>
      <c r="P332" s="260">
        <v>53</v>
      </c>
      <c r="Q332" s="281" t="s">
        <v>1024</v>
      </c>
      <c r="R332" s="283" t="s">
        <v>1025</v>
      </c>
    </row>
    <row r="333" s="124" customFormat="1" ht="140.1" hidden="1" customHeight="1" spans="1:18">
      <c r="A333" s="260">
        <v>213</v>
      </c>
      <c r="B333" s="261">
        <v>6528252021213</v>
      </c>
      <c r="C333" s="283" t="s">
        <v>566</v>
      </c>
      <c r="D333" s="283" t="s">
        <v>39</v>
      </c>
      <c r="E333" s="263" t="s">
        <v>204</v>
      </c>
      <c r="F333" s="264" t="s">
        <v>538</v>
      </c>
      <c r="G333" s="264">
        <v>2021.12</v>
      </c>
      <c r="H333" s="283" t="s">
        <v>1036</v>
      </c>
      <c r="I333" s="284" t="s">
        <v>1037</v>
      </c>
      <c r="J333" s="285">
        <v>73.8</v>
      </c>
      <c r="K333" s="285">
        <v>73.8</v>
      </c>
      <c r="L333" s="275"/>
      <c r="M333" s="276"/>
      <c r="N333" s="281"/>
      <c r="O333" s="281"/>
      <c r="P333" s="260">
        <v>8</v>
      </c>
      <c r="Q333" s="281" t="s">
        <v>1024</v>
      </c>
      <c r="R333" s="283" t="s">
        <v>1025</v>
      </c>
    </row>
    <row r="334" s="124" customFormat="1" ht="140.1" hidden="1" customHeight="1" spans="1:18">
      <c r="A334" s="260">
        <v>214</v>
      </c>
      <c r="B334" s="261">
        <v>6528252021214</v>
      </c>
      <c r="C334" s="283" t="s">
        <v>566</v>
      </c>
      <c r="D334" s="283" t="s">
        <v>39</v>
      </c>
      <c r="E334" s="263" t="s">
        <v>204</v>
      </c>
      <c r="F334" s="264" t="s">
        <v>538</v>
      </c>
      <c r="G334" s="264">
        <v>2021.12</v>
      </c>
      <c r="H334" s="283" t="s">
        <v>1038</v>
      </c>
      <c r="I334" s="284" t="s">
        <v>1039</v>
      </c>
      <c r="J334" s="285">
        <v>73.8</v>
      </c>
      <c r="K334" s="285">
        <v>73.8</v>
      </c>
      <c r="L334" s="275"/>
      <c r="M334" s="276"/>
      <c r="N334" s="281"/>
      <c r="O334" s="281"/>
      <c r="P334" s="260">
        <v>15</v>
      </c>
      <c r="Q334" s="281" t="s">
        <v>1024</v>
      </c>
      <c r="R334" s="283" t="s">
        <v>1025</v>
      </c>
    </row>
    <row r="335" s="124" customFormat="1" ht="140.1" hidden="1" customHeight="1" spans="1:18">
      <c r="A335" s="260">
        <v>215</v>
      </c>
      <c r="B335" s="261">
        <v>6528252021215</v>
      </c>
      <c r="C335" s="283" t="s">
        <v>579</v>
      </c>
      <c r="D335" s="283" t="s">
        <v>39</v>
      </c>
      <c r="E335" s="263" t="s">
        <v>204</v>
      </c>
      <c r="F335" s="264" t="s">
        <v>538</v>
      </c>
      <c r="G335" s="264">
        <v>2021.12</v>
      </c>
      <c r="H335" s="283" t="s">
        <v>1038</v>
      </c>
      <c r="I335" s="284" t="s">
        <v>1040</v>
      </c>
      <c r="J335" s="285">
        <v>293.9</v>
      </c>
      <c r="K335" s="285">
        <v>293.9</v>
      </c>
      <c r="L335" s="275"/>
      <c r="M335" s="276"/>
      <c r="N335" s="281"/>
      <c r="O335" s="281"/>
      <c r="P335" s="260">
        <v>15</v>
      </c>
      <c r="Q335" s="281" t="s">
        <v>1024</v>
      </c>
      <c r="R335" s="283" t="s">
        <v>1025</v>
      </c>
    </row>
    <row r="336" s="124" customFormat="1" ht="140.1" hidden="1" customHeight="1" spans="1:18">
      <c r="A336" s="260">
        <v>216</v>
      </c>
      <c r="B336" s="261">
        <v>6528252021216</v>
      </c>
      <c r="C336" s="283" t="s">
        <v>543</v>
      </c>
      <c r="D336" s="283" t="s">
        <v>39</v>
      </c>
      <c r="E336" s="263" t="s">
        <v>544</v>
      </c>
      <c r="F336" s="264" t="s">
        <v>538</v>
      </c>
      <c r="G336" s="264">
        <v>2021.12</v>
      </c>
      <c r="H336" s="283" t="s">
        <v>1041</v>
      </c>
      <c r="I336" s="284" t="s">
        <v>1042</v>
      </c>
      <c r="J336" s="285">
        <v>231</v>
      </c>
      <c r="K336" s="285">
        <v>231</v>
      </c>
      <c r="L336" s="275"/>
      <c r="M336" s="276"/>
      <c r="N336" s="281"/>
      <c r="O336" s="281"/>
      <c r="P336" s="260">
        <v>30</v>
      </c>
      <c r="Q336" s="281" t="s">
        <v>1024</v>
      </c>
      <c r="R336" s="283" t="s">
        <v>1025</v>
      </c>
    </row>
    <row r="337" s="124" customFormat="1" ht="140.1" hidden="1" customHeight="1" spans="1:18">
      <c r="A337" s="260">
        <v>217</v>
      </c>
      <c r="B337" s="261">
        <v>6528252021217</v>
      </c>
      <c r="C337" s="283" t="s">
        <v>579</v>
      </c>
      <c r="D337" s="283" t="s">
        <v>39</v>
      </c>
      <c r="E337" s="263" t="s">
        <v>204</v>
      </c>
      <c r="F337" s="264" t="s">
        <v>538</v>
      </c>
      <c r="G337" s="264">
        <v>2021.12</v>
      </c>
      <c r="H337" s="283" t="s">
        <v>1043</v>
      </c>
      <c r="I337" s="284" t="s">
        <v>1044</v>
      </c>
      <c r="J337" s="285">
        <v>146.7</v>
      </c>
      <c r="K337" s="285">
        <v>146.7</v>
      </c>
      <c r="L337" s="275"/>
      <c r="M337" s="276"/>
      <c r="N337" s="281"/>
      <c r="O337" s="281"/>
      <c r="P337" s="260">
        <v>53</v>
      </c>
      <c r="Q337" s="281" t="s">
        <v>1024</v>
      </c>
      <c r="R337" s="283" t="s">
        <v>1025</v>
      </c>
    </row>
    <row r="338" s="124" customFormat="1" ht="140.1" hidden="1" customHeight="1" spans="1:18">
      <c r="A338" s="260">
        <v>218</v>
      </c>
      <c r="B338" s="261">
        <v>6528252021218</v>
      </c>
      <c r="C338" s="283" t="s">
        <v>579</v>
      </c>
      <c r="D338" s="283" t="s">
        <v>39</v>
      </c>
      <c r="E338" s="263" t="s">
        <v>204</v>
      </c>
      <c r="F338" s="264" t="s">
        <v>538</v>
      </c>
      <c r="G338" s="264">
        <v>2021.12</v>
      </c>
      <c r="H338" s="283" t="s">
        <v>1045</v>
      </c>
      <c r="I338" s="284" t="s">
        <v>1046</v>
      </c>
      <c r="J338" s="285">
        <v>379.78</v>
      </c>
      <c r="K338" s="285">
        <v>379.78</v>
      </c>
      <c r="L338" s="275"/>
      <c r="M338" s="276"/>
      <c r="N338" s="281"/>
      <c r="O338" s="281"/>
      <c r="P338" s="260">
        <v>8</v>
      </c>
      <c r="Q338" s="281" t="s">
        <v>1024</v>
      </c>
      <c r="R338" s="283" t="s">
        <v>1025</v>
      </c>
    </row>
    <row r="339" s="124" customFormat="1" ht="140.1" hidden="1" customHeight="1" spans="1:18">
      <c r="A339" s="260">
        <v>219</v>
      </c>
      <c r="B339" s="261">
        <v>6528252021219</v>
      </c>
      <c r="C339" s="305" t="s">
        <v>311</v>
      </c>
      <c r="D339" s="296" t="s">
        <v>39</v>
      </c>
      <c r="E339" s="263" t="s">
        <v>785</v>
      </c>
      <c r="F339" s="264" t="s">
        <v>538</v>
      </c>
      <c r="G339" s="264">
        <v>2021.12</v>
      </c>
      <c r="H339" s="283" t="s">
        <v>1045</v>
      </c>
      <c r="I339" s="305" t="s">
        <v>1047</v>
      </c>
      <c r="J339" s="274">
        <v>115.2</v>
      </c>
      <c r="K339" s="274">
        <v>115.2</v>
      </c>
      <c r="L339" s="275"/>
      <c r="M339" s="276"/>
      <c r="N339" s="296"/>
      <c r="O339" s="296"/>
      <c r="P339" s="277">
        <v>11</v>
      </c>
      <c r="Q339" s="281" t="s">
        <v>1024</v>
      </c>
      <c r="R339" s="283" t="s">
        <v>1025</v>
      </c>
    </row>
    <row r="340" s="124" customFormat="1" ht="140.1" hidden="1" customHeight="1" spans="1:18">
      <c r="A340" s="260">
        <v>220</v>
      </c>
      <c r="B340" s="261">
        <v>6528252021220</v>
      </c>
      <c r="C340" s="283" t="s">
        <v>543</v>
      </c>
      <c r="D340" s="283" t="s">
        <v>39</v>
      </c>
      <c r="E340" s="263" t="s">
        <v>544</v>
      </c>
      <c r="F340" s="264" t="s">
        <v>538</v>
      </c>
      <c r="G340" s="264">
        <v>2021.12</v>
      </c>
      <c r="H340" s="283" t="s">
        <v>1048</v>
      </c>
      <c r="I340" s="284" t="s">
        <v>1049</v>
      </c>
      <c r="J340" s="285">
        <v>138.3</v>
      </c>
      <c r="K340" s="285">
        <v>138.3</v>
      </c>
      <c r="L340" s="275"/>
      <c r="M340" s="276"/>
      <c r="N340" s="281"/>
      <c r="O340" s="281"/>
      <c r="P340" s="260">
        <v>8</v>
      </c>
      <c r="Q340" s="281" t="s">
        <v>1050</v>
      </c>
      <c r="R340" s="283" t="s">
        <v>1025</v>
      </c>
    </row>
    <row r="341" s="124" customFormat="1" ht="140.1" hidden="1" customHeight="1" spans="1:18">
      <c r="A341" s="260">
        <v>221</v>
      </c>
      <c r="B341" s="261">
        <v>6528252021221</v>
      </c>
      <c r="C341" s="283" t="s">
        <v>1051</v>
      </c>
      <c r="D341" s="283" t="s">
        <v>39</v>
      </c>
      <c r="E341" s="283" t="s">
        <v>291</v>
      </c>
      <c r="F341" s="264" t="s">
        <v>538</v>
      </c>
      <c r="G341" s="264">
        <v>2021.12</v>
      </c>
      <c r="H341" s="283" t="s">
        <v>1048</v>
      </c>
      <c r="I341" s="284" t="s">
        <v>1052</v>
      </c>
      <c r="J341" s="285">
        <v>70</v>
      </c>
      <c r="K341" s="285">
        <v>70</v>
      </c>
      <c r="L341" s="275"/>
      <c r="M341" s="276"/>
      <c r="N341" s="281"/>
      <c r="O341" s="281"/>
      <c r="P341" s="260">
        <v>11</v>
      </c>
      <c r="Q341" s="281" t="s">
        <v>1024</v>
      </c>
      <c r="R341" s="283" t="s">
        <v>1025</v>
      </c>
    </row>
    <row r="342" s="124" customFormat="1" ht="140.1" hidden="1" customHeight="1" spans="1:18">
      <c r="A342" s="260">
        <v>222</v>
      </c>
      <c r="B342" s="261">
        <v>6528252021222</v>
      </c>
      <c r="C342" s="283" t="s">
        <v>566</v>
      </c>
      <c r="D342" s="283" t="s">
        <v>39</v>
      </c>
      <c r="E342" s="263" t="s">
        <v>204</v>
      </c>
      <c r="F342" s="264" t="s">
        <v>538</v>
      </c>
      <c r="G342" s="264">
        <v>2021.12</v>
      </c>
      <c r="H342" s="283" t="s">
        <v>1053</v>
      </c>
      <c r="I342" s="284" t="s">
        <v>1054</v>
      </c>
      <c r="J342" s="285">
        <v>73.8</v>
      </c>
      <c r="K342" s="285">
        <v>73.8</v>
      </c>
      <c r="L342" s="275"/>
      <c r="M342" s="276"/>
      <c r="N342" s="281"/>
      <c r="O342" s="281"/>
      <c r="P342" s="260">
        <v>15</v>
      </c>
      <c r="Q342" s="281" t="s">
        <v>1024</v>
      </c>
      <c r="R342" s="283" t="s">
        <v>1025</v>
      </c>
    </row>
    <row r="343" s="124" customFormat="1" ht="140.1" hidden="1" customHeight="1" spans="1:18">
      <c r="A343" s="260">
        <v>223</v>
      </c>
      <c r="B343" s="261">
        <v>6528252021223</v>
      </c>
      <c r="C343" s="283" t="s">
        <v>579</v>
      </c>
      <c r="D343" s="283" t="s">
        <v>39</v>
      </c>
      <c r="E343" s="263" t="s">
        <v>204</v>
      </c>
      <c r="F343" s="264" t="s">
        <v>538</v>
      </c>
      <c r="G343" s="264">
        <v>2021.12</v>
      </c>
      <c r="H343" s="283" t="s">
        <v>1053</v>
      </c>
      <c r="I343" s="284" t="s">
        <v>1055</v>
      </c>
      <c r="J343" s="285">
        <v>330.92</v>
      </c>
      <c r="K343" s="285">
        <v>330.92</v>
      </c>
      <c r="L343" s="275"/>
      <c r="M343" s="276"/>
      <c r="N343" s="281"/>
      <c r="O343" s="281"/>
      <c r="P343" s="260">
        <v>15</v>
      </c>
      <c r="Q343" s="281" t="s">
        <v>1024</v>
      </c>
      <c r="R343" s="283" t="s">
        <v>1025</v>
      </c>
    </row>
    <row r="344" s="124" customFormat="1" ht="140.1" hidden="1" customHeight="1" spans="1:18">
      <c r="A344" s="260">
        <v>224</v>
      </c>
      <c r="B344" s="261">
        <v>6528252021224</v>
      </c>
      <c r="C344" s="283" t="s">
        <v>543</v>
      </c>
      <c r="D344" s="283" t="s">
        <v>39</v>
      </c>
      <c r="E344" s="263" t="s">
        <v>544</v>
      </c>
      <c r="F344" s="264" t="s">
        <v>538</v>
      </c>
      <c r="G344" s="264">
        <v>2021.12</v>
      </c>
      <c r="H344" s="283" t="s">
        <v>1056</v>
      </c>
      <c r="I344" s="284" t="s">
        <v>1057</v>
      </c>
      <c r="J344" s="285">
        <v>205</v>
      </c>
      <c r="K344" s="285">
        <v>205</v>
      </c>
      <c r="L344" s="275"/>
      <c r="M344" s="276"/>
      <c r="N344" s="281"/>
      <c r="O344" s="281"/>
      <c r="P344" s="260">
        <v>30</v>
      </c>
      <c r="Q344" s="281" t="s">
        <v>1024</v>
      </c>
      <c r="R344" s="283" t="s">
        <v>1025</v>
      </c>
    </row>
    <row r="345" s="124" customFormat="1" ht="140.1" hidden="1" customHeight="1" spans="1:18">
      <c r="A345" s="260">
        <v>225</v>
      </c>
      <c r="B345" s="418" t="s">
        <v>1058</v>
      </c>
      <c r="C345" s="311" t="s">
        <v>1059</v>
      </c>
      <c r="D345" s="281" t="s">
        <v>39</v>
      </c>
      <c r="E345" s="281" t="s">
        <v>35</v>
      </c>
      <c r="F345" s="281">
        <v>2021.03</v>
      </c>
      <c r="G345" s="281">
        <v>2021.06</v>
      </c>
      <c r="H345" s="281" t="s">
        <v>1060</v>
      </c>
      <c r="I345" s="284" t="s">
        <v>1061</v>
      </c>
      <c r="J345" s="281">
        <v>5500</v>
      </c>
      <c r="K345" s="281">
        <f t="shared" ref="K345:K349" si="4">J345*0.8</f>
        <v>4400</v>
      </c>
      <c r="L345" s="281"/>
      <c r="M345" s="281"/>
      <c r="N345" s="281"/>
      <c r="O345" s="281">
        <v>1100</v>
      </c>
      <c r="P345" s="281">
        <v>3287</v>
      </c>
      <c r="Q345" s="281" t="s">
        <v>1062</v>
      </c>
      <c r="R345" s="281" t="s">
        <v>1063</v>
      </c>
    </row>
    <row r="346" s="124" customFormat="1" ht="140.1" hidden="1" customHeight="1" spans="1:18">
      <c r="A346" s="260">
        <v>226</v>
      </c>
      <c r="B346" s="418" t="s">
        <v>1064</v>
      </c>
      <c r="C346" s="311" t="s">
        <v>1065</v>
      </c>
      <c r="D346" s="281" t="s">
        <v>39</v>
      </c>
      <c r="E346" s="312" t="s">
        <v>822</v>
      </c>
      <c r="F346" s="281">
        <v>2021.03</v>
      </c>
      <c r="G346" s="281">
        <v>2021.06</v>
      </c>
      <c r="H346" s="281" t="s">
        <v>1060</v>
      </c>
      <c r="I346" s="327" t="s">
        <v>1066</v>
      </c>
      <c r="J346" s="281">
        <v>8000</v>
      </c>
      <c r="K346" s="281">
        <f t="shared" si="4"/>
        <v>6400</v>
      </c>
      <c r="L346" s="281"/>
      <c r="M346" s="281"/>
      <c r="N346" s="281"/>
      <c r="O346" s="281">
        <v>1600</v>
      </c>
      <c r="P346" s="281">
        <v>3287</v>
      </c>
      <c r="Q346" s="281" t="s">
        <v>1067</v>
      </c>
      <c r="R346" s="281" t="s">
        <v>1068</v>
      </c>
    </row>
    <row r="347" s="124" customFormat="1" ht="140.1" hidden="1" customHeight="1" spans="1:18">
      <c r="A347" s="260">
        <v>227</v>
      </c>
      <c r="B347" s="418" t="s">
        <v>1069</v>
      </c>
      <c r="C347" s="281" t="s">
        <v>1070</v>
      </c>
      <c r="D347" s="281" t="s">
        <v>39</v>
      </c>
      <c r="E347" s="281" t="s">
        <v>1071</v>
      </c>
      <c r="F347" s="281">
        <v>2021.03</v>
      </c>
      <c r="G347" s="281">
        <v>2021.06</v>
      </c>
      <c r="H347" s="281" t="s">
        <v>1072</v>
      </c>
      <c r="I347" s="327" t="s">
        <v>1073</v>
      </c>
      <c r="J347" s="281">
        <v>1600</v>
      </c>
      <c r="K347" s="281">
        <f t="shared" si="4"/>
        <v>1280</v>
      </c>
      <c r="L347" s="281"/>
      <c r="M347" s="281"/>
      <c r="N347" s="281"/>
      <c r="O347" s="281">
        <v>320</v>
      </c>
      <c r="P347" s="281">
        <v>812</v>
      </c>
      <c r="Q347" s="336" t="s">
        <v>1074</v>
      </c>
      <c r="R347" s="281" t="s">
        <v>1068</v>
      </c>
    </row>
    <row r="348" s="124" customFormat="1" ht="140.1" hidden="1" customHeight="1" spans="1:18">
      <c r="A348" s="260">
        <v>228</v>
      </c>
      <c r="B348" s="418" t="s">
        <v>1075</v>
      </c>
      <c r="C348" s="281" t="s">
        <v>1076</v>
      </c>
      <c r="D348" s="281" t="s">
        <v>68</v>
      </c>
      <c r="E348" s="281" t="s">
        <v>1071</v>
      </c>
      <c r="F348" s="281">
        <v>2021.03</v>
      </c>
      <c r="G348" s="281">
        <v>2021.06</v>
      </c>
      <c r="H348" s="281" t="s">
        <v>1077</v>
      </c>
      <c r="I348" s="327" t="s">
        <v>1078</v>
      </c>
      <c r="J348" s="281">
        <v>15000</v>
      </c>
      <c r="K348" s="281">
        <f t="shared" si="4"/>
        <v>12000</v>
      </c>
      <c r="L348" s="281"/>
      <c r="M348" s="281"/>
      <c r="N348" s="281"/>
      <c r="O348" s="281">
        <v>3000</v>
      </c>
      <c r="P348" s="281">
        <v>2519</v>
      </c>
      <c r="Q348" s="281" t="s">
        <v>1079</v>
      </c>
      <c r="R348" s="281" t="s">
        <v>1080</v>
      </c>
    </row>
    <row r="349" s="124" customFormat="1" ht="140.1" hidden="1" customHeight="1" spans="1:18">
      <c r="A349" s="260">
        <v>229</v>
      </c>
      <c r="B349" s="418" t="s">
        <v>1081</v>
      </c>
      <c r="C349" s="281" t="s">
        <v>1082</v>
      </c>
      <c r="D349" s="281" t="s">
        <v>68</v>
      </c>
      <c r="E349" s="281" t="s">
        <v>1071</v>
      </c>
      <c r="F349" s="281">
        <v>2021.03</v>
      </c>
      <c r="G349" s="281">
        <v>2021.06</v>
      </c>
      <c r="H349" s="281" t="s">
        <v>937</v>
      </c>
      <c r="I349" s="327" t="s">
        <v>1083</v>
      </c>
      <c r="J349" s="281">
        <v>3000</v>
      </c>
      <c r="K349" s="281">
        <f t="shared" si="4"/>
        <v>2400</v>
      </c>
      <c r="L349" s="281"/>
      <c r="M349" s="281"/>
      <c r="N349" s="281"/>
      <c r="O349" s="281">
        <v>600</v>
      </c>
      <c r="P349" s="281">
        <v>226</v>
      </c>
      <c r="Q349" s="281" t="s">
        <v>1084</v>
      </c>
      <c r="R349" s="281" t="s">
        <v>1080</v>
      </c>
    </row>
    <row r="350" s="124" customFormat="1" ht="69.95" hidden="1" customHeight="1" spans="1:18">
      <c r="A350" s="163" t="s">
        <v>1085</v>
      </c>
      <c r="B350" s="164"/>
      <c r="C350" s="164"/>
      <c r="D350" s="164"/>
      <c r="E350" s="164"/>
      <c r="F350" s="164"/>
      <c r="G350" s="164"/>
      <c r="H350" s="164"/>
      <c r="I350" s="225"/>
      <c r="J350" s="271">
        <f>SUM(J351:J379)</f>
        <v>10731.2833</v>
      </c>
      <c r="K350" s="271">
        <f t="shared" ref="K350:P350" si="5">SUM(K351:K379)</f>
        <v>10176.5953</v>
      </c>
      <c r="L350" s="271">
        <f t="shared" si="5"/>
        <v>554.688</v>
      </c>
      <c r="M350" s="271">
        <f t="shared" si="5"/>
        <v>0</v>
      </c>
      <c r="N350" s="271">
        <f t="shared" si="5"/>
        <v>0</v>
      </c>
      <c r="O350" s="271">
        <f t="shared" si="5"/>
        <v>0</v>
      </c>
      <c r="P350" s="272">
        <f t="shared" si="5"/>
        <v>3614</v>
      </c>
      <c r="Q350" s="280"/>
      <c r="R350" s="135"/>
    </row>
    <row r="351" ht="108.95" hidden="1" customHeight="1" spans="1:18">
      <c r="A351" s="313">
        <v>1</v>
      </c>
      <c r="B351" s="314" t="s">
        <v>1086</v>
      </c>
      <c r="C351" s="313" t="s">
        <v>1087</v>
      </c>
      <c r="D351" s="313" t="s">
        <v>39</v>
      </c>
      <c r="E351" s="313" t="s">
        <v>1088</v>
      </c>
      <c r="F351" s="313">
        <v>2021.01</v>
      </c>
      <c r="G351" s="313">
        <v>2021.06</v>
      </c>
      <c r="H351" s="313" t="s">
        <v>1089</v>
      </c>
      <c r="I351" s="328" t="s">
        <v>1090</v>
      </c>
      <c r="J351" s="329">
        <v>54</v>
      </c>
      <c r="K351" s="329">
        <v>54</v>
      </c>
      <c r="L351" s="329"/>
      <c r="M351" s="329"/>
      <c r="N351" s="329"/>
      <c r="O351" s="329"/>
      <c r="P351" s="313">
        <v>25</v>
      </c>
      <c r="Q351" s="328" t="s">
        <v>1091</v>
      </c>
      <c r="R351" s="313" t="s">
        <v>1092</v>
      </c>
    </row>
    <row r="352" ht="108.95" hidden="1" customHeight="1" spans="1:18">
      <c r="A352" s="313">
        <v>2</v>
      </c>
      <c r="B352" s="314" t="s">
        <v>1093</v>
      </c>
      <c r="C352" s="313" t="s">
        <v>1094</v>
      </c>
      <c r="D352" s="313" t="s">
        <v>39</v>
      </c>
      <c r="E352" s="313" t="s">
        <v>1088</v>
      </c>
      <c r="F352" s="313">
        <v>2021.01</v>
      </c>
      <c r="G352" s="313">
        <v>2021.06</v>
      </c>
      <c r="H352" s="313" t="s">
        <v>1095</v>
      </c>
      <c r="I352" s="328" t="s">
        <v>1096</v>
      </c>
      <c r="J352" s="329">
        <v>36</v>
      </c>
      <c r="K352" s="329">
        <v>36</v>
      </c>
      <c r="L352" s="329"/>
      <c r="M352" s="329"/>
      <c r="N352" s="329"/>
      <c r="O352" s="329"/>
      <c r="P352" s="313">
        <v>17</v>
      </c>
      <c r="Q352" s="328" t="s">
        <v>1097</v>
      </c>
      <c r="R352" s="313" t="s">
        <v>1092</v>
      </c>
    </row>
    <row r="353" ht="108.95" hidden="1" customHeight="1" spans="1:18">
      <c r="A353" s="313">
        <v>3</v>
      </c>
      <c r="B353" s="314" t="s">
        <v>1098</v>
      </c>
      <c r="C353" s="313" t="s">
        <v>1099</v>
      </c>
      <c r="D353" s="313" t="s">
        <v>39</v>
      </c>
      <c r="E353" s="313" t="s">
        <v>35</v>
      </c>
      <c r="F353" s="313">
        <v>2021.01</v>
      </c>
      <c r="G353" s="313">
        <v>2021.06</v>
      </c>
      <c r="H353" s="313" t="s">
        <v>1100</v>
      </c>
      <c r="I353" s="328" t="s">
        <v>1101</v>
      </c>
      <c r="J353" s="329">
        <v>32</v>
      </c>
      <c r="K353" s="329">
        <v>32</v>
      </c>
      <c r="L353" s="329"/>
      <c r="M353" s="329"/>
      <c r="N353" s="329"/>
      <c r="O353" s="329"/>
      <c r="P353" s="313">
        <v>35</v>
      </c>
      <c r="Q353" s="328" t="s">
        <v>1102</v>
      </c>
      <c r="R353" s="313" t="s">
        <v>1092</v>
      </c>
    </row>
    <row r="354" ht="108.95" hidden="1" customHeight="1" spans="1:18">
      <c r="A354" s="313">
        <v>4</v>
      </c>
      <c r="B354" s="314" t="s">
        <v>1103</v>
      </c>
      <c r="C354" s="313" t="s">
        <v>1104</v>
      </c>
      <c r="D354" s="313" t="s">
        <v>39</v>
      </c>
      <c r="E354" s="313" t="s">
        <v>35</v>
      </c>
      <c r="F354" s="313">
        <v>2021.01</v>
      </c>
      <c r="G354" s="313">
        <v>2021.06</v>
      </c>
      <c r="H354" s="313" t="s">
        <v>1105</v>
      </c>
      <c r="I354" s="328" t="s">
        <v>1106</v>
      </c>
      <c r="J354" s="329">
        <v>26</v>
      </c>
      <c r="K354" s="329">
        <v>26</v>
      </c>
      <c r="L354" s="329"/>
      <c r="M354" s="329"/>
      <c r="N354" s="329"/>
      <c r="O354" s="329"/>
      <c r="P354" s="313">
        <v>19</v>
      </c>
      <c r="Q354" s="328" t="s">
        <v>1102</v>
      </c>
      <c r="R354" s="313" t="s">
        <v>1092</v>
      </c>
    </row>
    <row r="355" ht="108.95" hidden="1" customHeight="1" spans="1:18">
      <c r="A355" s="313">
        <v>5</v>
      </c>
      <c r="B355" s="314" t="s">
        <v>1107</v>
      </c>
      <c r="C355" s="313" t="s">
        <v>1108</v>
      </c>
      <c r="D355" s="313" t="s">
        <v>39</v>
      </c>
      <c r="E355" s="313" t="s">
        <v>1088</v>
      </c>
      <c r="F355" s="313">
        <v>2021.01</v>
      </c>
      <c r="G355" s="313">
        <v>2021.06</v>
      </c>
      <c r="H355" s="313" t="s">
        <v>1109</v>
      </c>
      <c r="I355" s="328" t="s">
        <v>1110</v>
      </c>
      <c r="J355" s="329">
        <v>329</v>
      </c>
      <c r="K355" s="329">
        <v>329</v>
      </c>
      <c r="L355" s="329"/>
      <c r="M355" s="329"/>
      <c r="N355" s="329"/>
      <c r="O355" s="329"/>
      <c r="P355" s="313">
        <v>22</v>
      </c>
      <c r="Q355" s="328" t="s">
        <v>1111</v>
      </c>
      <c r="R355" s="313" t="s">
        <v>1092</v>
      </c>
    </row>
    <row r="356" ht="108.95" hidden="1" customHeight="1" spans="1:18">
      <c r="A356" s="313">
        <v>6</v>
      </c>
      <c r="B356" s="314" t="s">
        <v>1112</v>
      </c>
      <c r="C356" s="313" t="s">
        <v>1113</v>
      </c>
      <c r="D356" s="313" t="s">
        <v>39</v>
      </c>
      <c r="E356" s="313" t="s">
        <v>1088</v>
      </c>
      <c r="F356" s="313">
        <v>2021.01</v>
      </c>
      <c r="G356" s="313">
        <v>2021.06</v>
      </c>
      <c r="H356" s="313" t="s">
        <v>1114</v>
      </c>
      <c r="I356" s="328" t="s">
        <v>1115</v>
      </c>
      <c r="J356" s="329">
        <v>258</v>
      </c>
      <c r="K356" s="329">
        <v>258</v>
      </c>
      <c r="L356" s="330"/>
      <c r="M356" s="330"/>
      <c r="N356" s="330"/>
      <c r="O356" s="330"/>
      <c r="P356" s="313">
        <v>100</v>
      </c>
      <c r="Q356" s="328" t="s">
        <v>1116</v>
      </c>
      <c r="R356" s="313" t="s">
        <v>1092</v>
      </c>
    </row>
    <row r="357" ht="108.95" hidden="1" customHeight="1" spans="1:18">
      <c r="A357" s="313">
        <v>7</v>
      </c>
      <c r="B357" s="314" t="s">
        <v>1117</v>
      </c>
      <c r="C357" s="313" t="s">
        <v>1118</v>
      </c>
      <c r="D357" s="313" t="s">
        <v>39</v>
      </c>
      <c r="E357" s="313" t="s">
        <v>1088</v>
      </c>
      <c r="F357" s="313">
        <v>2021.01</v>
      </c>
      <c r="G357" s="313">
        <v>2021.06</v>
      </c>
      <c r="H357" s="313" t="s">
        <v>1114</v>
      </c>
      <c r="I357" s="328" t="s">
        <v>1119</v>
      </c>
      <c r="J357" s="329">
        <v>171</v>
      </c>
      <c r="K357" s="329">
        <v>171</v>
      </c>
      <c r="L357" s="330"/>
      <c r="M357" s="330"/>
      <c r="N357" s="330"/>
      <c r="O357" s="330"/>
      <c r="P357" s="313">
        <v>100</v>
      </c>
      <c r="Q357" s="328" t="s">
        <v>1120</v>
      </c>
      <c r="R357" s="313" t="s">
        <v>1092</v>
      </c>
    </row>
    <row r="358" ht="108.95" hidden="1" customHeight="1" spans="1:18">
      <c r="A358" s="313">
        <v>8</v>
      </c>
      <c r="B358" s="314" t="s">
        <v>1121</v>
      </c>
      <c r="C358" s="313" t="s">
        <v>1122</v>
      </c>
      <c r="D358" s="313" t="s">
        <v>39</v>
      </c>
      <c r="E358" s="313" t="s">
        <v>1088</v>
      </c>
      <c r="F358" s="313">
        <v>2021.01</v>
      </c>
      <c r="G358" s="313">
        <v>2021.06</v>
      </c>
      <c r="H358" s="313" t="s">
        <v>1123</v>
      </c>
      <c r="I358" s="328" t="s">
        <v>1124</v>
      </c>
      <c r="J358" s="329">
        <v>135</v>
      </c>
      <c r="K358" s="329">
        <v>135</v>
      </c>
      <c r="L358" s="330"/>
      <c r="M358" s="330"/>
      <c r="N358" s="330"/>
      <c r="O358" s="330"/>
      <c r="P358" s="313">
        <v>109</v>
      </c>
      <c r="Q358" s="328" t="s">
        <v>1125</v>
      </c>
      <c r="R358" s="313" t="s">
        <v>1126</v>
      </c>
    </row>
    <row r="359" ht="153.95" hidden="1" customHeight="1" spans="1:18">
      <c r="A359" s="313">
        <v>9</v>
      </c>
      <c r="B359" s="314" t="s">
        <v>1127</v>
      </c>
      <c r="C359" s="313" t="s">
        <v>1128</v>
      </c>
      <c r="D359" s="313" t="s">
        <v>39</v>
      </c>
      <c r="E359" s="313" t="s">
        <v>1088</v>
      </c>
      <c r="F359" s="313">
        <v>2021.01</v>
      </c>
      <c r="G359" s="313">
        <v>2021.06</v>
      </c>
      <c r="H359" s="313" t="s">
        <v>1129</v>
      </c>
      <c r="I359" s="328" t="s">
        <v>1130</v>
      </c>
      <c r="J359" s="329">
        <v>334</v>
      </c>
      <c r="K359" s="329">
        <v>334</v>
      </c>
      <c r="L359" s="330"/>
      <c r="M359" s="330"/>
      <c r="N359" s="330"/>
      <c r="O359" s="329"/>
      <c r="P359" s="313">
        <v>158</v>
      </c>
      <c r="Q359" s="328" t="s">
        <v>1131</v>
      </c>
      <c r="R359" s="313" t="s">
        <v>1126</v>
      </c>
    </row>
    <row r="360" ht="153.95" hidden="1" customHeight="1" spans="1:18">
      <c r="A360" s="313">
        <v>10</v>
      </c>
      <c r="B360" s="314" t="s">
        <v>1132</v>
      </c>
      <c r="C360" s="313" t="s">
        <v>1133</v>
      </c>
      <c r="D360" s="313" t="s">
        <v>39</v>
      </c>
      <c r="E360" s="313" t="s">
        <v>1088</v>
      </c>
      <c r="F360" s="313">
        <v>2021.01</v>
      </c>
      <c r="G360" s="313">
        <v>2021.06</v>
      </c>
      <c r="H360" s="313" t="s">
        <v>1129</v>
      </c>
      <c r="I360" s="328" t="s">
        <v>1134</v>
      </c>
      <c r="J360" s="329">
        <v>672</v>
      </c>
      <c r="K360" s="329">
        <v>672</v>
      </c>
      <c r="L360" s="330"/>
      <c r="M360" s="330"/>
      <c r="N360" s="330"/>
      <c r="O360" s="330"/>
      <c r="P360" s="313">
        <v>158</v>
      </c>
      <c r="Q360" s="328" t="s">
        <v>1135</v>
      </c>
      <c r="R360" s="313" t="s">
        <v>1126</v>
      </c>
    </row>
    <row r="361" ht="144.95" hidden="1" customHeight="1" spans="1:18">
      <c r="A361" s="313">
        <v>11</v>
      </c>
      <c r="B361" s="314" t="s">
        <v>1136</v>
      </c>
      <c r="C361" s="313" t="s">
        <v>1137</v>
      </c>
      <c r="D361" s="313" t="s">
        <v>39</v>
      </c>
      <c r="E361" s="313" t="s">
        <v>1138</v>
      </c>
      <c r="F361" s="313">
        <v>2021.01</v>
      </c>
      <c r="G361" s="313">
        <v>2021.09</v>
      </c>
      <c r="H361" s="313" t="s">
        <v>1139</v>
      </c>
      <c r="I361" s="328" t="s">
        <v>1140</v>
      </c>
      <c r="J361" s="329">
        <v>45.326</v>
      </c>
      <c r="K361" s="329">
        <v>45.326</v>
      </c>
      <c r="L361" s="329"/>
      <c r="M361" s="329"/>
      <c r="N361" s="329"/>
      <c r="O361" s="329"/>
      <c r="P361" s="313">
        <v>4</v>
      </c>
      <c r="Q361" s="313" t="s">
        <v>1141</v>
      </c>
      <c r="R361" s="313" t="s">
        <v>1126</v>
      </c>
    </row>
    <row r="362" ht="144.95" hidden="1" customHeight="1" spans="1:18">
      <c r="A362" s="313">
        <v>12</v>
      </c>
      <c r="B362" s="314" t="s">
        <v>1142</v>
      </c>
      <c r="C362" s="313" t="s">
        <v>1143</v>
      </c>
      <c r="D362" s="313" t="s">
        <v>39</v>
      </c>
      <c r="E362" s="313" t="s">
        <v>1138</v>
      </c>
      <c r="F362" s="313">
        <v>2021.01</v>
      </c>
      <c r="G362" s="313">
        <v>2021.09</v>
      </c>
      <c r="H362" s="313" t="s">
        <v>1144</v>
      </c>
      <c r="I362" s="328" t="s">
        <v>1145</v>
      </c>
      <c r="J362" s="329">
        <v>39.088</v>
      </c>
      <c r="K362" s="329">
        <v>39.088</v>
      </c>
      <c r="L362" s="329"/>
      <c r="M362" s="329"/>
      <c r="N362" s="329"/>
      <c r="O362" s="329"/>
      <c r="P362" s="313">
        <v>4</v>
      </c>
      <c r="Q362" s="313" t="s">
        <v>1146</v>
      </c>
      <c r="R362" s="313" t="s">
        <v>1126</v>
      </c>
    </row>
    <row r="363" ht="144.95" hidden="1" customHeight="1" spans="1:18">
      <c r="A363" s="313">
        <v>13</v>
      </c>
      <c r="B363" s="314" t="s">
        <v>1147</v>
      </c>
      <c r="C363" s="313" t="s">
        <v>1148</v>
      </c>
      <c r="D363" s="313" t="s">
        <v>39</v>
      </c>
      <c r="E363" s="313" t="s">
        <v>1138</v>
      </c>
      <c r="F363" s="313">
        <v>2021.01</v>
      </c>
      <c r="G363" s="313">
        <v>2021.09</v>
      </c>
      <c r="H363" s="313" t="s">
        <v>1149</v>
      </c>
      <c r="I363" s="328" t="s">
        <v>1150</v>
      </c>
      <c r="J363" s="329">
        <v>7.52</v>
      </c>
      <c r="K363" s="329">
        <v>7.52</v>
      </c>
      <c r="L363" s="329"/>
      <c r="M363" s="329"/>
      <c r="N363" s="329"/>
      <c r="O363" s="329"/>
      <c r="P363" s="313">
        <v>1</v>
      </c>
      <c r="Q363" s="313" t="s">
        <v>1151</v>
      </c>
      <c r="R363" s="313" t="s">
        <v>1126</v>
      </c>
    </row>
    <row r="364" ht="144.95" hidden="1" customHeight="1" spans="1:18">
      <c r="A364" s="313">
        <v>14</v>
      </c>
      <c r="B364" s="314" t="s">
        <v>1152</v>
      </c>
      <c r="C364" s="314" t="s">
        <v>1153</v>
      </c>
      <c r="D364" s="314" t="s">
        <v>39</v>
      </c>
      <c r="E364" s="313" t="s">
        <v>1138</v>
      </c>
      <c r="F364" s="313">
        <v>2021.01</v>
      </c>
      <c r="G364" s="313">
        <v>2021.09</v>
      </c>
      <c r="H364" s="313" t="s">
        <v>1154</v>
      </c>
      <c r="I364" s="328" t="s">
        <v>1155</v>
      </c>
      <c r="J364" s="329">
        <v>472.26</v>
      </c>
      <c r="K364" s="329">
        <v>472.26</v>
      </c>
      <c r="L364" s="329"/>
      <c r="M364" s="329"/>
      <c r="N364" s="329"/>
      <c r="O364" s="329"/>
      <c r="P364" s="313">
        <v>16</v>
      </c>
      <c r="Q364" s="313" t="s">
        <v>1156</v>
      </c>
      <c r="R364" s="313" t="s">
        <v>1157</v>
      </c>
    </row>
    <row r="365" ht="185.1" hidden="1" customHeight="1" spans="1:18">
      <c r="A365" s="313">
        <v>15</v>
      </c>
      <c r="B365" s="314" t="s">
        <v>1158</v>
      </c>
      <c r="C365" s="314" t="s">
        <v>1159</v>
      </c>
      <c r="D365" s="314" t="s">
        <v>39</v>
      </c>
      <c r="E365" s="313" t="s">
        <v>1138</v>
      </c>
      <c r="F365" s="313">
        <v>2021.01</v>
      </c>
      <c r="G365" s="313">
        <v>2021.09</v>
      </c>
      <c r="H365" s="313" t="s">
        <v>1160</v>
      </c>
      <c r="I365" s="328" t="s">
        <v>1161</v>
      </c>
      <c r="J365" s="329">
        <v>471.986</v>
      </c>
      <c r="K365" s="329">
        <v>471.986</v>
      </c>
      <c r="L365" s="329"/>
      <c r="M365" s="329"/>
      <c r="N365" s="329"/>
      <c r="O365" s="329"/>
      <c r="P365" s="313">
        <v>29</v>
      </c>
      <c r="Q365" s="313" t="s">
        <v>1162</v>
      </c>
      <c r="R365" s="313" t="s">
        <v>1157</v>
      </c>
    </row>
    <row r="366" ht="108.95" hidden="1" customHeight="1" spans="1:18">
      <c r="A366" s="313">
        <v>16</v>
      </c>
      <c r="B366" s="314" t="s">
        <v>1163</v>
      </c>
      <c r="C366" s="314" t="s">
        <v>1164</v>
      </c>
      <c r="D366" s="314" t="s">
        <v>39</v>
      </c>
      <c r="E366" s="313" t="s">
        <v>1088</v>
      </c>
      <c r="F366" s="313">
        <v>2021.01</v>
      </c>
      <c r="G366" s="313">
        <v>2021.09</v>
      </c>
      <c r="H366" s="313" t="s">
        <v>1154</v>
      </c>
      <c r="I366" s="328" t="s">
        <v>1165</v>
      </c>
      <c r="J366" s="329">
        <v>75.68</v>
      </c>
      <c r="K366" s="329">
        <v>75.68</v>
      </c>
      <c r="L366" s="329"/>
      <c r="M366" s="329"/>
      <c r="N366" s="329"/>
      <c r="O366" s="329"/>
      <c r="P366" s="313">
        <v>33</v>
      </c>
      <c r="Q366" s="328" t="s">
        <v>1166</v>
      </c>
      <c r="R366" s="313" t="s">
        <v>1157</v>
      </c>
    </row>
    <row r="367" ht="210" hidden="1" customHeight="1" spans="1:18">
      <c r="A367" s="313">
        <v>17</v>
      </c>
      <c r="B367" s="314" t="s">
        <v>1167</v>
      </c>
      <c r="C367" s="314" t="s">
        <v>1168</v>
      </c>
      <c r="D367" s="314" t="s">
        <v>39</v>
      </c>
      <c r="E367" s="313" t="s">
        <v>1088</v>
      </c>
      <c r="F367" s="313">
        <v>2021.01</v>
      </c>
      <c r="G367" s="313">
        <v>2021.09</v>
      </c>
      <c r="H367" s="313" t="s">
        <v>1169</v>
      </c>
      <c r="I367" s="328" t="s">
        <v>1170</v>
      </c>
      <c r="J367" s="329">
        <v>400</v>
      </c>
      <c r="K367" s="329">
        <v>400</v>
      </c>
      <c r="L367" s="329"/>
      <c r="M367" s="329"/>
      <c r="N367" s="329"/>
      <c r="O367" s="329"/>
      <c r="P367" s="313">
        <v>34</v>
      </c>
      <c r="Q367" s="328" t="s">
        <v>1171</v>
      </c>
      <c r="R367" s="313" t="s">
        <v>1157</v>
      </c>
    </row>
    <row r="368" ht="156.95" hidden="1" customHeight="1" spans="1:18">
      <c r="A368" s="313">
        <v>18</v>
      </c>
      <c r="B368" s="314" t="s">
        <v>1172</v>
      </c>
      <c r="C368" s="314" t="s">
        <v>1173</v>
      </c>
      <c r="D368" s="314" t="s">
        <v>39</v>
      </c>
      <c r="E368" s="314" t="s">
        <v>1088</v>
      </c>
      <c r="F368" s="313">
        <v>2021.01</v>
      </c>
      <c r="G368" s="313">
        <v>2021.09</v>
      </c>
      <c r="H368" s="313" t="s">
        <v>1174</v>
      </c>
      <c r="I368" s="328" t="s">
        <v>1175</v>
      </c>
      <c r="J368" s="329">
        <v>206.9333</v>
      </c>
      <c r="K368" s="329">
        <v>206.9333</v>
      </c>
      <c r="L368" s="329"/>
      <c r="M368" s="329"/>
      <c r="N368" s="329"/>
      <c r="O368" s="329"/>
      <c r="P368" s="313">
        <v>41</v>
      </c>
      <c r="Q368" s="328" t="s">
        <v>1176</v>
      </c>
      <c r="R368" s="313" t="s">
        <v>1177</v>
      </c>
    </row>
    <row r="369" ht="158.1" hidden="1" customHeight="1" spans="1:18">
      <c r="A369" s="313">
        <v>19</v>
      </c>
      <c r="B369" s="314" t="s">
        <v>1178</v>
      </c>
      <c r="C369" s="314" t="s">
        <v>1179</v>
      </c>
      <c r="D369" s="314" t="s">
        <v>39</v>
      </c>
      <c r="E369" s="313" t="s">
        <v>1088</v>
      </c>
      <c r="F369" s="313">
        <v>2021.01</v>
      </c>
      <c r="G369" s="313">
        <v>2021.09</v>
      </c>
      <c r="H369" s="313" t="s">
        <v>1180</v>
      </c>
      <c r="I369" s="328" t="s">
        <v>1181</v>
      </c>
      <c r="J369" s="329">
        <v>65</v>
      </c>
      <c r="K369" s="329">
        <v>65</v>
      </c>
      <c r="L369" s="329"/>
      <c r="M369" s="329"/>
      <c r="N369" s="329"/>
      <c r="O369" s="329"/>
      <c r="P369" s="313">
        <v>41</v>
      </c>
      <c r="Q369" s="328" t="s">
        <v>1182</v>
      </c>
      <c r="R369" s="313" t="s">
        <v>1177</v>
      </c>
    </row>
    <row r="370" ht="219.95" hidden="1" customHeight="1" spans="1:18">
      <c r="A370" s="313">
        <v>20</v>
      </c>
      <c r="B370" s="314" t="s">
        <v>1183</v>
      </c>
      <c r="C370" s="314" t="s">
        <v>1184</v>
      </c>
      <c r="D370" s="314" t="s">
        <v>39</v>
      </c>
      <c r="E370" s="313" t="s">
        <v>1088</v>
      </c>
      <c r="F370" s="313">
        <v>2021.01</v>
      </c>
      <c r="G370" s="313">
        <v>2021.09</v>
      </c>
      <c r="H370" s="313" t="s">
        <v>1180</v>
      </c>
      <c r="I370" s="328" t="s">
        <v>1185</v>
      </c>
      <c r="J370" s="329">
        <v>50</v>
      </c>
      <c r="K370" s="329">
        <v>50</v>
      </c>
      <c r="L370" s="329"/>
      <c r="M370" s="329"/>
      <c r="N370" s="329"/>
      <c r="O370" s="329"/>
      <c r="P370" s="313">
        <v>41</v>
      </c>
      <c r="Q370" s="328" t="s">
        <v>1186</v>
      </c>
      <c r="R370" s="313" t="s">
        <v>1177</v>
      </c>
    </row>
    <row r="371" ht="158.1" hidden="1" customHeight="1" spans="1:18">
      <c r="A371" s="313">
        <v>21</v>
      </c>
      <c r="B371" s="314" t="s">
        <v>1187</v>
      </c>
      <c r="C371" s="314" t="s">
        <v>1188</v>
      </c>
      <c r="D371" s="314" t="s">
        <v>39</v>
      </c>
      <c r="E371" s="313" t="s">
        <v>1088</v>
      </c>
      <c r="F371" s="313">
        <v>2021.01</v>
      </c>
      <c r="G371" s="313">
        <v>2021.09</v>
      </c>
      <c r="H371" s="313" t="s">
        <v>1189</v>
      </c>
      <c r="I371" s="328" t="s">
        <v>1190</v>
      </c>
      <c r="J371" s="329">
        <v>500</v>
      </c>
      <c r="K371" s="329">
        <v>500</v>
      </c>
      <c r="L371" s="329"/>
      <c r="M371" s="329"/>
      <c r="N371" s="329"/>
      <c r="O371" s="329"/>
      <c r="P371" s="313">
        <v>41</v>
      </c>
      <c r="Q371" s="328" t="s">
        <v>1191</v>
      </c>
      <c r="R371" s="313" t="s">
        <v>1177</v>
      </c>
    </row>
    <row r="372" ht="108.95" hidden="1" customHeight="1" spans="1:18">
      <c r="A372" s="313">
        <v>22</v>
      </c>
      <c r="B372" s="314" t="s">
        <v>1192</v>
      </c>
      <c r="C372" s="314" t="s">
        <v>1193</v>
      </c>
      <c r="D372" s="314" t="s">
        <v>39</v>
      </c>
      <c r="E372" s="313" t="s">
        <v>1088</v>
      </c>
      <c r="F372" s="313">
        <v>2021.01</v>
      </c>
      <c r="G372" s="313">
        <v>2021.09</v>
      </c>
      <c r="H372" s="313" t="s">
        <v>1174</v>
      </c>
      <c r="I372" s="328" t="s">
        <v>1194</v>
      </c>
      <c r="J372" s="329">
        <v>200</v>
      </c>
      <c r="K372" s="329">
        <v>200</v>
      </c>
      <c r="L372" s="329"/>
      <c r="M372" s="329"/>
      <c r="N372" s="329"/>
      <c r="O372" s="329"/>
      <c r="P372" s="313">
        <v>41</v>
      </c>
      <c r="Q372" s="328" t="s">
        <v>1195</v>
      </c>
      <c r="R372" s="313" t="s">
        <v>1177</v>
      </c>
    </row>
    <row r="373" ht="108.95" hidden="1" customHeight="1" spans="1:18">
      <c r="A373" s="313">
        <v>23</v>
      </c>
      <c r="B373" s="314" t="s">
        <v>1196</v>
      </c>
      <c r="C373" s="314" t="s">
        <v>1197</v>
      </c>
      <c r="D373" s="314" t="s">
        <v>39</v>
      </c>
      <c r="E373" s="313" t="s">
        <v>1088</v>
      </c>
      <c r="F373" s="313">
        <v>2021.01</v>
      </c>
      <c r="G373" s="313">
        <v>2021.09</v>
      </c>
      <c r="H373" s="313" t="s">
        <v>1198</v>
      </c>
      <c r="I373" s="328" t="s">
        <v>1199</v>
      </c>
      <c r="J373" s="329">
        <v>211.25</v>
      </c>
      <c r="K373" s="329">
        <v>211.25</v>
      </c>
      <c r="L373" s="329"/>
      <c r="M373" s="329"/>
      <c r="N373" s="329"/>
      <c r="O373" s="329"/>
      <c r="P373" s="313">
        <v>91</v>
      </c>
      <c r="Q373" s="328" t="s">
        <v>1200</v>
      </c>
      <c r="R373" s="313" t="s">
        <v>1201</v>
      </c>
    </row>
    <row r="374" ht="108.95" hidden="1" customHeight="1" spans="1:18">
      <c r="A374" s="313">
        <v>24</v>
      </c>
      <c r="B374" s="314" t="s">
        <v>1202</v>
      </c>
      <c r="C374" s="314" t="s">
        <v>1203</v>
      </c>
      <c r="D374" s="314" t="s">
        <v>39</v>
      </c>
      <c r="E374" s="313" t="s">
        <v>1088</v>
      </c>
      <c r="F374" s="313">
        <v>2021.01</v>
      </c>
      <c r="G374" s="313">
        <v>2021.09</v>
      </c>
      <c r="H374" s="313" t="s">
        <v>1198</v>
      </c>
      <c r="I374" s="328" t="s">
        <v>1204</v>
      </c>
      <c r="J374" s="329">
        <v>150</v>
      </c>
      <c r="K374" s="329">
        <v>150</v>
      </c>
      <c r="L374" s="329"/>
      <c r="M374" s="329"/>
      <c r="N374" s="329"/>
      <c r="O374" s="329"/>
      <c r="P374" s="313">
        <v>91</v>
      </c>
      <c r="Q374" s="328" t="s">
        <v>1205</v>
      </c>
      <c r="R374" s="313" t="s">
        <v>1201</v>
      </c>
    </row>
    <row r="375" ht="150" hidden="1" customHeight="1" spans="1:18">
      <c r="A375" s="313">
        <v>25</v>
      </c>
      <c r="B375" s="314" t="s">
        <v>1206</v>
      </c>
      <c r="C375" s="314" t="s">
        <v>1207</v>
      </c>
      <c r="D375" s="314" t="s">
        <v>39</v>
      </c>
      <c r="E375" s="313" t="s">
        <v>1088</v>
      </c>
      <c r="F375" s="313">
        <v>2021.01</v>
      </c>
      <c r="G375" s="313">
        <v>2021.09</v>
      </c>
      <c r="H375" s="313" t="s">
        <v>1198</v>
      </c>
      <c r="I375" s="328" t="s">
        <v>1208</v>
      </c>
      <c r="J375" s="329">
        <v>60</v>
      </c>
      <c r="K375" s="329">
        <v>60</v>
      </c>
      <c r="L375" s="331"/>
      <c r="M375" s="331"/>
      <c r="N375" s="331"/>
      <c r="O375" s="331"/>
      <c r="P375" s="313">
        <v>91</v>
      </c>
      <c r="Q375" s="328" t="s">
        <v>1209</v>
      </c>
      <c r="R375" s="313" t="s">
        <v>1201</v>
      </c>
    </row>
    <row r="376" ht="108.95" hidden="1" customHeight="1" spans="1:18">
      <c r="A376" s="313">
        <v>26</v>
      </c>
      <c r="B376" s="315" t="s">
        <v>1210</v>
      </c>
      <c r="C376" s="316" t="s">
        <v>1211</v>
      </c>
      <c r="D376" s="317" t="s">
        <v>39</v>
      </c>
      <c r="E376" s="317" t="s">
        <v>35</v>
      </c>
      <c r="F376" s="318">
        <v>2021.01</v>
      </c>
      <c r="G376" s="318">
        <v>2021.09</v>
      </c>
      <c r="H376" s="317" t="s">
        <v>1212</v>
      </c>
      <c r="I376" s="316" t="s">
        <v>1213</v>
      </c>
      <c r="J376" s="51">
        <v>2773.44</v>
      </c>
      <c r="K376" s="51">
        <v>2218.752</v>
      </c>
      <c r="L376" s="51">
        <v>554.688</v>
      </c>
      <c r="M376" s="51"/>
      <c r="N376" s="51"/>
      <c r="O376" s="51"/>
      <c r="P376" s="51">
        <v>855</v>
      </c>
      <c r="Q376" s="316" t="s">
        <v>1214</v>
      </c>
      <c r="R376" s="337" t="s">
        <v>1215</v>
      </c>
    </row>
    <row r="377" ht="108.95" hidden="1" customHeight="1" spans="1:18">
      <c r="A377" s="313">
        <v>27</v>
      </c>
      <c r="B377" s="315" t="s">
        <v>1216</v>
      </c>
      <c r="C377" s="316" t="s">
        <v>1217</v>
      </c>
      <c r="D377" s="317" t="s">
        <v>39</v>
      </c>
      <c r="E377" s="317" t="s">
        <v>1138</v>
      </c>
      <c r="F377" s="318">
        <v>2021.01</v>
      </c>
      <c r="G377" s="318">
        <v>2021.09</v>
      </c>
      <c r="H377" s="317" t="s">
        <v>1212</v>
      </c>
      <c r="I377" s="316" t="s">
        <v>1218</v>
      </c>
      <c r="J377" s="51">
        <v>210.8</v>
      </c>
      <c r="K377" s="51">
        <v>210.8</v>
      </c>
      <c r="L377" s="51"/>
      <c r="M377" s="51"/>
      <c r="N377" s="51"/>
      <c r="O377" s="316"/>
      <c r="P377" s="51">
        <v>500</v>
      </c>
      <c r="Q377" s="316" t="s">
        <v>1219</v>
      </c>
      <c r="R377" s="337" t="s">
        <v>1220</v>
      </c>
    </row>
    <row r="378" ht="108.95" hidden="1" customHeight="1" spans="1:18">
      <c r="A378" s="313">
        <v>28</v>
      </c>
      <c r="B378" s="315" t="s">
        <v>1221</v>
      </c>
      <c r="C378" s="316" t="s">
        <v>1222</v>
      </c>
      <c r="D378" s="317" t="s">
        <v>39</v>
      </c>
      <c r="E378" s="317" t="s">
        <v>1138</v>
      </c>
      <c r="F378" s="318">
        <v>2021.01</v>
      </c>
      <c r="G378" s="318">
        <v>2021.09</v>
      </c>
      <c r="H378" s="317" t="s">
        <v>1223</v>
      </c>
      <c r="I378" s="316" t="s">
        <v>1224</v>
      </c>
      <c r="J378" s="51">
        <v>2045</v>
      </c>
      <c r="K378" s="51">
        <v>2045</v>
      </c>
      <c r="L378" s="51"/>
      <c r="M378" s="51"/>
      <c r="N378" s="51"/>
      <c r="O378" s="51"/>
      <c r="P378" s="51">
        <v>500</v>
      </c>
      <c r="Q378" s="316" t="s">
        <v>1225</v>
      </c>
      <c r="R378" s="337" t="s">
        <v>1220</v>
      </c>
    </row>
    <row r="379" ht="108.95" hidden="1" customHeight="1" spans="1:18">
      <c r="A379" s="313">
        <v>29</v>
      </c>
      <c r="B379" s="315" t="s">
        <v>1226</v>
      </c>
      <c r="C379" s="316" t="s">
        <v>1227</v>
      </c>
      <c r="D379" s="317" t="s">
        <v>39</v>
      </c>
      <c r="E379" s="317" t="s">
        <v>1088</v>
      </c>
      <c r="F379" s="318">
        <v>2021.01</v>
      </c>
      <c r="G379" s="318">
        <v>2021.09</v>
      </c>
      <c r="H379" s="317" t="s">
        <v>1228</v>
      </c>
      <c r="I379" s="316" t="s">
        <v>1229</v>
      </c>
      <c r="J379" s="51">
        <v>700</v>
      </c>
      <c r="K379" s="51">
        <v>700</v>
      </c>
      <c r="L379" s="51"/>
      <c r="M379" s="51"/>
      <c r="N379" s="51"/>
      <c r="O379" s="51"/>
      <c r="P379" s="51">
        <v>417</v>
      </c>
      <c r="Q379" s="338" t="s">
        <v>1230</v>
      </c>
      <c r="R379" s="337" t="s">
        <v>1231</v>
      </c>
    </row>
    <row r="380" ht="84.95" hidden="1" customHeight="1" spans="1:18">
      <c r="A380" s="319" t="s">
        <v>1232</v>
      </c>
      <c r="B380" s="320"/>
      <c r="C380" s="320"/>
      <c r="D380" s="320"/>
      <c r="E380" s="320"/>
      <c r="F380" s="320"/>
      <c r="G380" s="320"/>
      <c r="H380" s="320"/>
      <c r="I380" s="332"/>
      <c r="J380" s="269">
        <f>SUM(J381:J437)</f>
        <v>41826.11</v>
      </c>
      <c r="K380" s="269">
        <f t="shared" ref="K380:R380" si="6">SUM(K381:K437)</f>
        <v>41826.11</v>
      </c>
      <c r="L380" s="269">
        <f t="shared" si="6"/>
        <v>0</v>
      </c>
      <c r="M380" s="269">
        <f t="shared" si="6"/>
        <v>0</v>
      </c>
      <c r="N380" s="269">
        <f t="shared" si="6"/>
        <v>0</v>
      </c>
      <c r="O380" s="269">
        <f t="shared" si="6"/>
        <v>0</v>
      </c>
      <c r="P380" s="269">
        <f t="shared" si="6"/>
        <v>3595</v>
      </c>
      <c r="Q380" s="269">
        <f t="shared" si="6"/>
        <v>0</v>
      </c>
      <c r="R380" s="269">
        <f t="shared" si="6"/>
        <v>0</v>
      </c>
    </row>
    <row r="381" ht="87" hidden="1" customHeight="1" spans="1:18">
      <c r="A381" s="321">
        <v>1</v>
      </c>
      <c r="B381" s="419" t="s">
        <v>1233</v>
      </c>
      <c r="C381" s="323" t="s">
        <v>1234</v>
      </c>
      <c r="D381" s="323" t="s">
        <v>39</v>
      </c>
      <c r="E381" s="323" t="s">
        <v>1235</v>
      </c>
      <c r="F381" s="324">
        <v>44289</v>
      </c>
      <c r="G381" s="325">
        <v>44472</v>
      </c>
      <c r="H381" s="323" t="s">
        <v>1236</v>
      </c>
      <c r="I381" s="333" t="s">
        <v>1237</v>
      </c>
      <c r="J381" s="321">
        <v>171.875</v>
      </c>
      <c r="K381" s="321">
        <v>171.875</v>
      </c>
      <c r="L381" s="321"/>
      <c r="M381" s="321"/>
      <c r="N381" s="321"/>
      <c r="O381" s="321"/>
      <c r="P381" s="321">
        <v>2</v>
      </c>
      <c r="Q381" s="339" t="s">
        <v>1238</v>
      </c>
      <c r="R381" s="323" t="s">
        <v>1239</v>
      </c>
    </row>
    <row r="382" ht="87" hidden="1" customHeight="1" spans="1:18">
      <c r="A382" s="321">
        <v>2</v>
      </c>
      <c r="B382" s="419" t="s">
        <v>1240</v>
      </c>
      <c r="C382" s="326" t="s">
        <v>1241</v>
      </c>
      <c r="D382" s="323" t="s">
        <v>39</v>
      </c>
      <c r="E382" s="323" t="s">
        <v>1235</v>
      </c>
      <c r="F382" s="324">
        <v>44289</v>
      </c>
      <c r="G382" s="325">
        <v>44472</v>
      </c>
      <c r="H382" s="323" t="s">
        <v>1242</v>
      </c>
      <c r="I382" s="333" t="s">
        <v>1243</v>
      </c>
      <c r="J382" s="334">
        <v>86.46</v>
      </c>
      <c r="K382" s="334">
        <v>86.46</v>
      </c>
      <c r="L382" s="335"/>
      <c r="M382" s="334"/>
      <c r="N382" s="321"/>
      <c r="O382" s="321"/>
      <c r="P382" s="321">
        <v>1</v>
      </c>
      <c r="Q382" s="340" t="s">
        <v>1244</v>
      </c>
      <c r="R382" s="326" t="s">
        <v>1239</v>
      </c>
    </row>
    <row r="383" ht="87" hidden="1" customHeight="1" spans="1:18">
      <c r="A383" s="321">
        <v>3</v>
      </c>
      <c r="B383" s="419" t="s">
        <v>1245</v>
      </c>
      <c r="C383" s="323" t="s">
        <v>1246</v>
      </c>
      <c r="D383" s="323" t="s">
        <v>39</v>
      </c>
      <c r="E383" s="323" t="s">
        <v>1247</v>
      </c>
      <c r="F383" s="324">
        <v>44287</v>
      </c>
      <c r="G383" s="324">
        <v>44470</v>
      </c>
      <c r="H383" s="323" t="s">
        <v>1248</v>
      </c>
      <c r="I383" s="333" t="s">
        <v>1249</v>
      </c>
      <c r="J383" s="335">
        <v>240</v>
      </c>
      <c r="K383" s="335">
        <v>240</v>
      </c>
      <c r="L383" s="335"/>
      <c r="M383" s="335"/>
      <c r="N383" s="321"/>
      <c r="O383" s="321"/>
      <c r="P383" s="321">
        <v>4</v>
      </c>
      <c r="Q383" s="341" t="s">
        <v>1250</v>
      </c>
      <c r="R383" s="326" t="s">
        <v>1239</v>
      </c>
    </row>
    <row r="384" ht="87" hidden="1" customHeight="1" spans="1:18">
      <c r="A384" s="321">
        <v>4</v>
      </c>
      <c r="B384" s="419" t="s">
        <v>1251</v>
      </c>
      <c r="C384" s="326" t="s">
        <v>1252</v>
      </c>
      <c r="D384" s="323" t="s">
        <v>39</v>
      </c>
      <c r="E384" s="323" t="s">
        <v>1253</v>
      </c>
      <c r="F384" s="324">
        <v>44287</v>
      </c>
      <c r="G384" s="324">
        <v>44470</v>
      </c>
      <c r="H384" s="323" t="s">
        <v>1254</v>
      </c>
      <c r="I384" s="333" t="s">
        <v>1255</v>
      </c>
      <c r="J384" s="335">
        <v>132</v>
      </c>
      <c r="K384" s="335">
        <v>132</v>
      </c>
      <c r="L384" s="335"/>
      <c r="M384" s="334"/>
      <c r="N384" s="321"/>
      <c r="O384" s="321"/>
      <c r="P384" s="321">
        <v>3</v>
      </c>
      <c r="Q384" s="341" t="s">
        <v>1256</v>
      </c>
      <c r="R384" s="326" t="s">
        <v>1239</v>
      </c>
    </row>
    <row r="385" ht="87" hidden="1" customHeight="1" spans="1:18">
      <c r="A385" s="321">
        <v>5</v>
      </c>
      <c r="B385" s="419" t="s">
        <v>1257</v>
      </c>
      <c r="C385" s="326" t="s">
        <v>1258</v>
      </c>
      <c r="D385" s="323" t="s">
        <v>39</v>
      </c>
      <c r="E385" s="323" t="s">
        <v>1253</v>
      </c>
      <c r="F385" s="324">
        <v>44288</v>
      </c>
      <c r="G385" s="324">
        <v>44471</v>
      </c>
      <c r="H385" s="323" t="s">
        <v>1259</v>
      </c>
      <c r="I385" s="333" t="s">
        <v>1260</v>
      </c>
      <c r="J385" s="335">
        <v>600</v>
      </c>
      <c r="K385" s="335">
        <v>600</v>
      </c>
      <c r="L385" s="335"/>
      <c r="M385" s="335"/>
      <c r="N385" s="321"/>
      <c r="O385" s="321"/>
      <c r="P385" s="321">
        <v>12</v>
      </c>
      <c r="Q385" s="341" t="s">
        <v>1261</v>
      </c>
      <c r="R385" s="326" t="s">
        <v>1239</v>
      </c>
    </row>
    <row r="386" ht="87" hidden="1" customHeight="1" spans="1:18">
      <c r="A386" s="321">
        <v>6</v>
      </c>
      <c r="B386" s="419" t="s">
        <v>1262</v>
      </c>
      <c r="C386" s="326" t="s">
        <v>1263</v>
      </c>
      <c r="D386" s="323" t="s">
        <v>39</v>
      </c>
      <c r="E386" s="323" t="s">
        <v>456</v>
      </c>
      <c r="F386" s="324">
        <v>44287</v>
      </c>
      <c r="G386" s="324">
        <v>44409</v>
      </c>
      <c r="H386" s="323" t="s">
        <v>1264</v>
      </c>
      <c r="I386" s="333" t="s">
        <v>1265</v>
      </c>
      <c r="J386" s="342">
        <v>123.628</v>
      </c>
      <c r="K386" s="342">
        <v>123.628</v>
      </c>
      <c r="L386" s="335"/>
      <c r="M386" s="335"/>
      <c r="N386" s="321"/>
      <c r="O386" s="321"/>
      <c r="P386" s="356">
        <v>3</v>
      </c>
      <c r="Q386" s="340" t="s">
        <v>1266</v>
      </c>
      <c r="R386" s="326" t="s">
        <v>1267</v>
      </c>
    </row>
    <row r="387" ht="87" hidden="1" customHeight="1" spans="1:18">
      <c r="A387" s="321">
        <v>7</v>
      </c>
      <c r="B387" s="419" t="s">
        <v>1268</v>
      </c>
      <c r="C387" s="326" t="s">
        <v>1269</v>
      </c>
      <c r="D387" s="323" t="s">
        <v>39</v>
      </c>
      <c r="E387" s="342" t="s">
        <v>450</v>
      </c>
      <c r="F387" s="324">
        <v>44287</v>
      </c>
      <c r="G387" s="324">
        <v>44409</v>
      </c>
      <c r="H387" s="323" t="s">
        <v>1270</v>
      </c>
      <c r="I387" s="333" t="s">
        <v>1271</v>
      </c>
      <c r="J387" s="342">
        <v>62</v>
      </c>
      <c r="K387" s="342">
        <v>62</v>
      </c>
      <c r="L387" s="335"/>
      <c r="M387" s="335"/>
      <c r="N387" s="321"/>
      <c r="O387" s="321"/>
      <c r="P387" s="356">
        <v>8</v>
      </c>
      <c r="Q387" s="340" t="s">
        <v>1272</v>
      </c>
      <c r="R387" s="326" t="s">
        <v>1267</v>
      </c>
    </row>
    <row r="388" ht="117" hidden="1" customHeight="1" spans="1:18">
      <c r="A388" s="321">
        <v>8</v>
      </c>
      <c r="B388" s="419" t="s">
        <v>1273</v>
      </c>
      <c r="C388" s="342" t="s">
        <v>1274</v>
      </c>
      <c r="D388" s="323" t="s">
        <v>39</v>
      </c>
      <c r="E388" s="342" t="s">
        <v>450</v>
      </c>
      <c r="F388" s="324">
        <v>44287</v>
      </c>
      <c r="G388" s="324">
        <v>44409</v>
      </c>
      <c r="H388" s="342" t="s">
        <v>1264</v>
      </c>
      <c r="I388" s="333" t="s">
        <v>1275</v>
      </c>
      <c r="J388" s="342">
        <v>100</v>
      </c>
      <c r="K388" s="342">
        <v>100</v>
      </c>
      <c r="L388" s="326"/>
      <c r="M388" s="326"/>
      <c r="N388" s="326"/>
      <c r="O388" s="326"/>
      <c r="P388" s="326">
        <v>3</v>
      </c>
      <c r="Q388" s="340" t="s">
        <v>1276</v>
      </c>
      <c r="R388" s="326" t="s">
        <v>1267</v>
      </c>
    </row>
    <row r="389" ht="87" hidden="1" customHeight="1" spans="1:18">
      <c r="A389" s="321">
        <v>9</v>
      </c>
      <c r="B389" s="419" t="s">
        <v>1277</v>
      </c>
      <c r="C389" s="342" t="s">
        <v>1278</v>
      </c>
      <c r="D389" s="323" t="s">
        <v>39</v>
      </c>
      <c r="E389" s="342" t="s">
        <v>450</v>
      </c>
      <c r="F389" s="324">
        <v>44287</v>
      </c>
      <c r="G389" s="324">
        <v>44409</v>
      </c>
      <c r="H389" s="342" t="s">
        <v>1279</v>
      </c>
      <c r="I389" s="333" t="s">
        <v>1280</v>
      </c>
      <c r="J389" s="363">
        <v>96</v>
      </c>
      <c r="K389" s="363">
        <v>96</v>
      </c>
      <c r="L389" s="326"/>
      <c r="M389" s="326"/>
      <c r="N389" s="326"/>
      <c r="O389" s="326"/>
      <c r="P389" s="326">
        <v>7</v>
      </c>
      <c r="Q389" s="340" t="s">
        <v>1281</v>
      </c>
      <c r="R389" s="326" t="s">
        <v>1267</v>
      </c>
    </row>
    <row r="390" ht="87" hidden="1" customHeight="1" spans="1:18">
      <c r="A390" s="321">
        <v>10</v>
      </c>
      <c r="B390" s="419" t="s">
        <v>1282</v>
      </c>
      <c r="C390" s="342" t="s">
        <v>1283</v>
      </c>
      <c r="D390" s="323" t="s">
        <v>39</v>
      </c>
      <c r="E390" s="342" t="s">
        <v>456</v>
      </c>
      <c r="F390" s="324">
        <v>44287</v>
      </c>
      <c r="G390" s="324">
        <v>44409</v>
      </c>
      <c r="H390" s="342" t="s">
        <v>1284</v>
      </c>
      <c r="I390" s="333" t="s">
        <v>1285</v>
      </c>
      <c r="J390" s="364">
        <v>211.854</v>
      </c>
      <c r="K390" s="364">
        <v>211.854</v>
      </c>
      <c r="L390" s="326"/>
      <c r="M390" s="326"/>
      <c r="N390" s="326"/>
      <c r="O390" s="326"/>
      <c r="P390" s="326">
        <v>15</v>
      </c>
      <c r="Q390" s="340" t="s">
        <v>1286</v>
      </c>
      <c r="R390" s="326" t="s">
        <v>1267</v>
      </c>
    </row>
    <row r="391" ht="87" hidden="1" customHeight="1" spans="1:18">
      <c r="A391" s="321">
        <v>11</v>
      </c>
      <c r="B391" s="419" t="s">
        <v>1287</v>
      </c>
      <c r="C391" s="342" t="s">
        <v>1288</v>
      </c>
      <c r="D391" s="323" t="s">
        <v>39</v>
      </c>
      <c r="E391" s="323" t="s">
        <v>1253</v>
      </c>
      <c r="F391" s="324">
        <v>44287</v>
      </c>
      <c r="G391" s="324">
        <v>44409</v>
      </c>
      <c r="H391" s="342" t="s">
        <v>1289</v>
      </c>
      <c r="I391" s="333" t="s">
        <v>1290</v>
      </c>
      <c r="J391" s="363">
        <v>50</v>
      </c>
      <c r="K391" s="363">
        <v>50</v>
      </c>
      <c r="L391" s="326"/>
      <c r="M391" s="326"/>
      <c r="N391" s="326"/>
      <c r="O391" s="326"/>
      <c r="P391" s="326">
        <v>2</v>
      </c>
      <c r="Q391" s="340" t="s">
        <v>1291</v>
      </c>
      <c r="R391" s="326" t="s">
        <v>1267</v>
      </c>
    </row>
    <row r="392" ht="87" hidden="1" customHeight="1" spans="1:18">
      <c r="A392" s="321">
        <v>12</v>
      </c>
      <c r="B392" s="419" t="s">
        <v>1292</v>
      </c>
      <c r="C392" s="342" t="s">
        <v>1293</v>
      </c>
      <c r="D392" s="323" t="s">
        <v>39</v>
      </c>
      <c r="E392" s="342" t="s">
        <v>450</v>
      </c>
      <c r="F392" s="324">
        <v>44287</v>
      </c>
      <c r="G392" s="324">
        <v>44409</v>
      </c>
      <c r="H392" s="342" t="s">
        <v>1294</v>
      </c>
      <c r="I392" s="333" t="s">
        <v>1295</v>
      </c>
      <c r="J392" s="363">
        <v>93</v>
      </c>
      <c r="K392" s="363">
        <v>93</v>
      </c>
      <c r="L392" s="326"/>
      <c r="M392" s="326"/>
      <c r="N392" s="326"/>
      <c r="O392" s="326"/>
      <c r="P392" s="326">
        <v>3</v>
      </c>
      <c r="Q392" s="340" t="s">
        <v>1296</v>
      </c>
      <c r="R392" s="326" t="s">
        <v>1267</v>
      </c>
    </row>
    <row r="393" ht="132" hidden="1" customHeight="1" spans="1:18">
      <c r="A393" s="321">
        <v>13</v>
      </c>
      <c r="B393" s="419" t="s">
        <v>1297</v>
      </c>
      <c r="C393" s="342" t="s">
        <v>1298</v>
      </c>
      <c r="D393" s="323" t="s">
        <v>39</v>
      </c>
      <c r="E393" s="323" t="s">
        <v>1253</v>
      </c>
      <c r="F393" s="324">
        <v>44287</v>
      </c>
      <c r="G393" s="324">
        <v>44409</v>
      </c>
      <c r="H393" s="342" t="s">
        <v>1299</v>
      </c>
      <c r="I393" s="333" t="s">
        <v>1300</v>
      </c>
      <c r="J393" s="363">
        <v>347.5</v>
      </c>
      <c r="K393" s="363">
        <v>347.5</v>
      </c>
      <c r="L393" s="326"/>
      <c r="M393" s="326"/>
      <c r="N393" s="326"/>
      <c r="O393" s="326"/>
      <c r="P393" s="326">
        <v>4</v>
      </c>
      <c r="Q393" s="388" t="s">
        <v>1301</v>
      </c>
      <c r="R393" s="326" t="s">
        <v>1267</v>
      </c>
    </row>
    <row r="394" ht="87" hidden="1" customHeight="1" spans="1:18">
      <c r="A394" s="321">
        <v>14</v>
      </c>
      <c r="B394" s="322" t="s">
        <v>1302</v>
      </c>
      <c r="C394" s="342" t="s">
        <v>1303</v>
      </c>
      <c r="D394" s="326" t="s">
        <v>39</v>
      </c>
      <c r="E394" s="326" t="s">
        <v>1304</v>
      </c>
      <c r="F394" s="343">
        <v>44197</v>
      </c>
      <c r="G394" s="343">
        <v>44287</v>
      </c>
      <c r="H394" s="326" t="s">
        <v>1264</v>
      </c>
      <c r="I394" s="340" t="s">
        <v>1305</v>
      </c>
      <c r="J394" s="326">
        <v>77.5</v>
      </c>
      <c r="K394" s="326">
        <v>77.5</v>
      </c>
      <c r="L394" s="326"/>
      <c r="M394" s="326"/>
      <c r="N394" s="326"/>
      <c r="O394" s="326"/>
      <c r="P394" s="326">
        <v>3</v>
      </c>
      <c r="Q394" s="340" t="s">
        <v>1306</v>
      </c>
      <c r="R394" s="353" t="s">
        <v>1307</v>
      </c>
    </row>
    <row r="395" ht="87" hidden="1" customHeight="1" spans="1:18">
      <c r="A395" s="321">
        <v>15</v>
      </c>
      <c r="B395" s="322" t="s">
        <v>1308</v>
      </c>
      <c r="C395" s="342" t="s">
        <v>1309</v>
      </c>
      <c r="D395" s="326" t="s">
        <v>39</v>
      </c>
      <c r="E395" s="326" t="s">
        <v>1310</v>
      </c>
      <c r="F395" s="343">
        <v>44287</v>
      </c>
      <c r="G395" s="343">
        <v>44440</v>
      </c>
      <c r="H395" s="326" t="s">
        <v>1311</v>
      </c>
      <c r="I395" s="340" t="s">
        <v>1312</v>
      </c>
      <c r="J395" s="326">
        <v>120</v>
      </c>
      <c r="K395" s="326">
        <v>120</v>
      </c>
      <c r="L395" s="326"/>
      <c r="M395" s="326"/>
      <c r="N395" s="326"/>
      <c r="O395" s="326"/>
      <c r="P395" s="326">
        <v>8</v>
      </c>
      <c r="Q395" s="340" t="s">
        <v>1313</v>
      </c>
      <c r="R395" s="353" t="s">
        <v>1307</v>
      </c>
    </row>
    <row r="396" ht="87" hidden="1" customHeight="1" spans="1:18">
      <c r="A396" s="321">
        <v>16</v>
      </c>
      <c r="B396" s="419" t="s">
        <v>1314</v>
      </c>
      <c r="C396" s="326" t="s">
        <v>1315</v>
      </c>
      <c r="D396" s="344" t="s">
        <v>39</v>
      </c>
      <c r="E396" s="342" t="s">
        <v>450</v>
      </c>
      <c r="F396" s="20">
        <v>2021.3</v>
      </c>
      <c r="G396" s="324">
        <v>44470</v>
      </c>
      <c r="H396" s="345" t="s">
        <v>1316</v>
      </c>
      <c r="I396" s="333" t="s">
        <v>1317</v>
      </c>
      <c r="J396" s="326">
        <v>200</v>
      </c>
      <c r="K396" s="326">
        <v>200</v>
      </c>
      <c r="L396" s="20"/>
      <c r="M396" s="20"/>
      <c r="N396" s="20"/>
      <c r="O396" s="356"/>
      <c r="P396" s="356">
        <v>70</v>
      </c>
      <c r="Q396" s="341" t="s">
        <v>1318</v>
      </c>
      <c r="R396" s="20" t="s">
        <v>1319</v>
      </c>
    </row>
    <row r="397" ht="87" hidden="1" customHeight="1" spans="1:18">
      <c r="A397" s="321">
        <v>17</v>
      </c>
      <c r="B397" s="419" t="s">
        <v>1320</v>
      </c>
      <c r="C397" s="326" t="s">
        <v>1321</v>
      </c>
      <c r="D397" s="344" t="s">
        <v>39</v>
      </c>
      <c r="E397" s="342" t="s">
        <v>450</v>
      </c>
      <c r="F397" s="20">
        <v>2021.3</v>
      </c>
      <c r="G397" s="324">
        <v>44470</v>
      </c>
      <c r="H397" s="345" t="s">
        <v>1316</v>
      </c>
      <c r="I397" s="351" t="s">
        <v>1322</v>
      </c>
      <c r="J397" s="321">
        <v>60</v>
      </c>
      <c r="K397" s="321">
        <v>60</v>
      </c>
      <c r="L397" s="20"/>
      <c r="M397" s="20"/>
      <c r="N397" s="20"/>
      <c r="O397" s="356"/>
      <c r="P397" s="321">
        <v>20</v>
      </c>
      <c r="Q397" s="341" t="s">
        <v>1323</v>
      </c>
      <c r="R397" s="20" t="s">
        <v>1319</v>
      </c>
    </row>
    <row r="398" ht="87" hidden="1" customHeight="1" spans="1:18">
      <c r="A398" s="321">
        <v>18</v>
      </c>
      <c r="B398" s="419" t="s">
        <v>1324</v>
      </c>
      <c r="C398" s="326" t="s">
        <v>1325</v>
      </c>
      <c r="D398" s="344" t="s">
        <v>39</v>
      </c>
      <c r="E398" s="342" t="s">
        <v>450</v>
      </c>
      <c r="F398" s="20">
        <v>2021.3</v>
      </c>
      <c r="G398" s="324">
        <v>44470</v>
      </c>
      <c r="H398" s="345" t="s">
        <v>1326</v>
      </c>
      <c r="I398" s="351" t="s">
        <v>1327</v>
      </c>
      <c r="J398" s="326">
        <v>200</v>
      </c>
      <c r="K398" s="326">
        <v>200</v>
      </c>
      <c r="L398" s="20"/>
      <c r="M398" s="20"/>
      <c r="N398" s="20"/>
      <c r="O398" s="356"/>
      <c r="P398" s="356">
        <v>50</v>
      </c>
      <c r="Q398" s="341" t="s">
        <v>1328</v>
      </c>
      <c r="R398" s="20" t="s">
        <v>1319</v>
      </c>
    </row>
    <row r="399" ht="87" hidden="1" customHeight="1" spans="1:18">
      <c r="A399" s="321">
        <v>19</v>
      </c>
      <c r="B399" s="419" t="s">
        <v>1329</v>
      </c>
      <c r="C399" s="326" t="s">
        <v>1330</v>
      </c>
      <c r="D399" s="344" t="s">
        <v>39</v>
      </c>
      <c r="E399" s="342" t="s">
        <v>450</v>
      </c>
      <c r="F399" s="20">
        <v>2021.3</v>
      </c>
      <c r="G399" s="324">
        <v>44470</v>
      </c>
      <c r="H399" s="345" t="s">
        <v>1326</v>
      </c>
      <c r="I399" s="351" t="s">
        <v>1331</v>
      </c>
      <c r="J399" s="321">
        <v>60</v>
      </c>
      <c r="K399" s="321">
        <v>60</v>
      </c>
      <c r="L399" s="356"/>
      <c r="M399" s="356"/>
      <c r="N399" s="356"/>
      <c r="O399" s="356"/>
      <c r="P399" s="321">
        <v>20</v>
      </c>
      <c r="Q399" s="341" t="s">
        <v>1328</v>
      </c>
      <c r="R399" s="20" t="s">
        <v>1319</v>
      </c>
    </row>
    <row r="400" ht="138" hidden="1" customHeight="1" spans="1:18">
      <c r="A400" s="321">
        <v>20</v>
      </c>
      <c r="B400" s="419" t="s">
        <v>1332</v>
      </c>
      <c r="C400" s="326" t="s">
        <v>1333</v>
      </c>
      <c r="D400" s="344" t="s">
        <v>39</v>
      </c>
      <c r="E400" s="342" t="s">
        <v>450</v>
      </c>
      <c r="F400" s="20">
        <v>2021.3</v>
      </c>
      <c r="G400" s="324">
        <v>44470</v>
      </c>
      <c r="H400" s="345" t="s">
        <v>1334</v>
      </c>
      <c r="I400" s="351" t="s">
        <v>1335</v>
      </c>
      <c r="J400" s="326">
        <v>210</v>
      </c>
      <c r="K400" s="326">
        <v>210</v>
      </c>
      <c r="L400" s="20"/>
      <c r="M400" s="20"/>
      <c r="N400" s="20"/>
      <c r="O400" s="356"/>
      <c r="P400" s="356">
        <v>30</v>
      </c>
      <c r="Q400" s="341" t="s">
        <v>1328</v>
      </c>
      <c r="R400" s="20" t="s">
        <v>1319</v>
      </c>
    </row>
    <row r="401" ht="87" hidden="1" customHeight="1" spans="1:18">
      <c r="A401" s="321">
        <v>21</v>
      </c>
      <c r="B401" s="419" t="s">
        <v>1336</v>
      </c>
      <c r="C401" s="326" t="s">
        <v>1337</v>
      </c>
      <c r="D401" s="344" t="s">
        <v>39</v>
      </c>
      <c r="E401" s="342" t="s">
        <v>450</v>
      </c>
      <c r="F401" s="20">
        <v>2021.3</v>
      </c>
      <c r="G401" s="324">
        <v>44470</v>
      </c>
      <c r="H401" s="345" t="s">
        <v>1334</v>
      </c>
      <c r="I401" s="351" t="s">
        <v>1338</v>
      </c>
      <c r="J401" s="326">
        <v>120</v>
      </c>
      <c r="K401" s="326">
        <v>120</v>
      </c>
      <c r="L401" s="20"/>
      <c r="M401" s="20"/>
      <c r="N401" s="20"/>
      <c r="O401" s="356"/>
      <c r="P401" s="356">
        <v>30</v>
      </c>
      <c r="Q401" s="341" t="s">
        <v>1339</v>
      </c>
      <c r="R401" s="20" t="s">
        <v>1319</v>
      </c>
    </row>
    <row r="402" ht="87" hidden="1" customHeight="1" spans="1:18">
      <c r="A402" s="321">
        <v>22</v>
      </c>
      <c r="B402" s="419" t="s">
        <v>1340</v>
      </c>
      <c r="C402" s="342" t="s">
        <v>1341</v>
      </c>
      <c r="D402" s="323" t="s">
        <v>39</v>
      </c>
      <c r="E402" s="342" t="s">
        <v>450</v>
      </c>
      <c r="F402" s="20">
        <v>2021.3</v>
      </c>
      <c r="G402" s="324">
        <v>44470</v>
      </c>
      <c r="H402" s="342" t="s">
        <v>1342</v>
      </c>
      <c r="I402" s="351" t="s">
        <v>1343</v>
      </c>
      <c r="J402" s="342">
        <v>123</v>
      </c>
      <c r="K402" s="342">
        <v>123</v>
      </c>
      <c r="L402" s="326"/>
      <c r="M402" s="326"/>
      <c r="N402" s="326"/>
      <c r="O402" s="326"/>
      <c r="P402" s="342">
        <v>41</v>
      </c>
      <c r="Q402" s="341" t="s">
        <v>1344</v>
      </c>
      <c r="R402" s="20" t="s">
        <v>1319</v>
      </c>
    </row>
    <row r="403" ht="87" hidden="1" customHeight="1" spans="1:18">
      <c r="A403" s="321">
        <v>23</v>
      </c>
      <c r="B403" s="419" t="s">
        <v>1345</v>
      </c>
      <c r="C403" s="342" t="s">
        <v>1346</v>
      </c>
      <c r="D403" s="323" t="s">
        <v>39</v>
      </c>
      <c r="E403" s="342" t="s">
        <v>1235</v>
      </c>
      <c r="F403" s="324">
        <v>44287</v>
      </c>
      <c r="G403" s="324">
        <v>44409</v>
      </c>
      <c r="H403" s="342" t="s">
        <v>1347</v>
      </c>
      <c r="I403" s="351" t="s">
        <v>1348</v>
      </c>
      <c r="J403" s="342">
        <v>245.086</v>
      </c>
      <c r="K403" s="342">
        <v>245.086</v>
      </c>
      <c r="L403" s="326"/>
      <c r="M403" s="326"/>
      <c r="N403" s="326"/>
      <c r="O403" s="326"/>
      <c r="P403" s="342">
        <v>15</v>
      </c>
      <c r="Q403" s="340" t="s">
        <v>1349</v>
      </c>
      <c r="R403" s="20" t="s">
        <v>1319</v>
      </c>
    </row>
    <row r="404" ht="93.95" hidden="1" customHeight="1" spans="1:18">
      <c r="A404" s="321">
        <v>24</v>
      </c>
      <c r="B404" s="419" t="s">
        <v>1350</v>
      </c>
      <c r="C404" s="346" t="s">
        <v>1351</v>
      </c>
      <c r="D404" s="347" t="s">
        <v>39</v>
      </c>
      <c r="E404" s="346" t="s">
        <v>35</v>
      </c>
      <c r="F404" s="348">
        <v>44287</v>
      </c>
      <c r="G404" s="348">
        <v>44409</v>
      </c>
      <c r="H404" s="349" t="s">
        <v>1352</v>
      </c>
      <c r="I404" s="349" t="s">
        <v>1353</v>
      </c>
      <c r="J404" s="342">
        <v>60</v>
      </c>
      <c r="K404" s="342">
        <v>60</v>
      </c>
      <c r="L404" s="365"/>
      <c r="M404" s="365"/>
      <c r="N404" s="365"/>
      <c r="O404" s="365"/>
      <c r="P404" s="342">
        <v>269</v>
      </c>
      <c r="Q404" s="389" t="s">
        <v>1354</v>
      </c>
      <c r="R404" s="20" t="s">
        <v>1319</v>
      </c>
    </row>
    <row r="405" ht="135.95" hidden="1" customHeight="1" spans="1:18">
      <c r="A405" s="321">
        <v>25</v>
      </c>
      <c r="B405" s="419" t="s">
        <v>1355</v>
      </c>
      <c r="C405" s="342" t="s">
        <v>1356</v>
      </c>
      <c r="D405" s="323" t="s">
        <v>39</v>
      </c>
      <c r="E405" s="323" t="s">
        <v>1253</v>
      </c>
      <c r="F405" s="324">
        <v>44287</v>
      </c>
      <c r="G405" s="324">
        <v>44409</v>
      </c>
      <c r="H405" s="342" t="s">
        <v>1342</v>
      </c>
      <c r="I405" s="351" t="s">
        <v>1357</v>
      </c>
      <c r="J405" s="342">
        <v>345</v>
      </c>
      <c r="K405" s="342">
        <v>345</v>
      </c>
      <c r="L405" s="365"/>
      <c r="M405" s="365"/>
      <c r="N405" s="365"/>
      <c r="O405" s="365"/>
      <c r="P405" s="342">
        <v>52</v>
      </c>
      <c r="Q405" s="388" t="s">
        <v>1301</v>
      </c>
      <c r="R405" s="20" t="s">
        <v>1319</v>
      </c>
    </row>
    <row r="406" ht="87" hidden="1" customHeight="1" spans="1:18">
      <c r="A406" s="321">
        <v>26</v>
      </c>
      <c r="B406" s="419" t="s">
        <v>1358</v>
      </c>
      <c r="C406" s="342" t="s">
        <v>1359</v>
      </c>
      <c r="D406" s="323" t="s">
        <v>39</v>
      </c>
      <c r="E406" s="323" t="s">
        <v>1253</v>
      </c>
      <c r="F406" s="324">
        <v>44287</v>
      </c>
      <c r="G406" s="324">
        <v>44409</v>
      </c>
      <c r="H406" s="342" t="s">
        <v>1342</v>
      </c>
      <c r="I406" s="351" t="s">
        <v>1360</v>
      </c>
      <c r="J406" s="342">
        <v>365</v>
      </c>
      <c r="K406" s="342">
        <v>365</v>
      </c>
      <c r="L406" s="365"/>
      <c r="M406" s="365"/>
      <c r="N406" s="365"/>
      <c r="O406" s="365"/>
      <c r="P406" s="342">
        <v>39</v>
      </c>
      <c r="Q406" s="388" t="s">
        <v>1301</v>
      </c>
      <c r="R406" s="20" t="s">
        <v>1319</v>
      </c>
    </row>
    <row r="407" ht="87" hidden="1" customHeight="1" spans="1:18">
      <c r="A407" s="321">
        <v>27</v>
      </c>
      <c r="B407" s="419" t="s">
        <v>1361</v>
      </c>
      <c r="C407" s="350" t="s">
        <v>1362</v>
      </c>
      <c r="D407" s="323" t="s">
        <v>39</v>
      </c>
      <c r="E407" s="323" t="s">
        <v>1253</v>
      </c>
      <c r="F407" s="324">
        <v>44287</v>
      </c>
      <c r="G407" s="324">
        <v>44409</v>
      </c>
      <c r="H407" s="351" t="s">
        <v>1334</v>
      </c>
      <c r="I407" s="351" t="s">
        <v>1363</v>
      </c>
      <c r="J407" s="342">
        <v>250</v>
      </c>
      <c r="K407" s="342">
        <v>250</v>
      </c>
      <c r="L407" s="365"/>
      <c r="M407" s="365"/>
      <c r="N407" s="365"/>
      <c r="O407" s="365"/>
      <c r="P407" s="350">
        <v>56</v>
      </c>
      <c r="Q407" s="388" t="s">
        <v>1301</v>
      </c>
      <c r="R407" s="20" t="s">
        <v>1319</v>
      </c>
    </row>
    <row r="408" ht="87" hidden="1" customHeight="1" spans="1:18">
      <c r="A408" s="321">
        <v>28</v>
      </c>
      <c r="B408" s="419" t="s">
        <v>1364</v>
      </c>
      <c r="C408" s="326" t="s">
        <v>1365</v>
      </c>
      <c r="D408" s="323" t="s">
        <v>39</v>
      </c>
      <c r="E408" s="323" t="s">
        <v>204</v>
      </c>
      <c r="F408" s="326">
        <v>2021.03</v>
      </c>
      <c r="G408" s="352" t="s">
        <v>1366</v>
      </c>
      <c r="H408" s="323" t="s">
        <v>1367</v>
      </c>
      <c r="I408" s="351" t="s">
        <v>1368</v>
      </c>
      <c r="J408" s="366">
        <v>396.82</v>
      </c>
      <c r="K408" s="366">
        <v>396.82</v>
      </c>
      <c r="L408" s="365"/>
      <c r="M408" s="365"/>
      <c r="N408" s="365"/>
      <c r="O408" s="365"/>
      <c r="P408" s="326">
        <v>3</v>
      </c>
      <c r="Q408" s="389" t="s">
        <v>1369</v>
      </c>
      <c r="R408" s="390" t="s">
        <v>1370</v>
      </c>
    </row>
    <row r="409" ht="87" hidden="1" customHeight="1" spans="1:18">
      <c r="A409" s="321">
        <v>29</v>
      </c>
      <c r="B409" s="419" t="s">
        <v>1371</v>
      </c>
      <c r="C409" s="326" t="s">
        <v>1372</v>
      </c>
      <c r="D409" s="323" t="s">
        <v>39</v>
      </c>
      <c r="E409" s="323" t="s">
        <v>450</v>
      </c>
      <c r="F409" s="326">
        <v>2021.03</v>
      </c>
      <c r="G409" s="352" t="s">
        <v>1366</v>
      </c>
      <c r="H409" s="323" t="s">
        <v>1367</v>
      </c>
      <c r="I409" s="351" t="s">
        <v>1373</v>
      </c>
      <c r="J409" s="366">
        <v>150</v>
      </c>
      <c r="K409" s="366">
        <v>150</v>
      </c>
      <c r="L409" s="365"/>
      <c r="M409" s="365"/>
      <c r="N409" s="365"/>
      <c r="O409" s="365"/>
      <c r="P409" s="356">
        <v>2</v>
      </c>
      <c r="Q409" s="389" t="s">
        <v>1374</v>
      </c>
      <c r="R409" s="390" t="s">
        <v>1370</v>
      </c>
    </row>
    <row r="410" ht="87" hidden="1" customHeight="1" spans="1:18">
      <c r="A410" s="321">
        <v>30</v>
      </c>
      <c r="B410" s="419" t="s">
        <v>1375</v>
      </c>
      <c r="C410" s="326" t="s">
        <v>1376</v>
      </c>
      <c r="D410" s="323" t="s">
        <v>39</v>
      </c>
      <c r="E410" s="323" t="s">
        <v>450</v>
      </c>
      <c r="F410" s="326">
        <v>2021.03</v>
      </c>
      <c r="G410" s="352" t="s">
        <v>1366</v>
      </c>
      <c r="H410" s="323" t="s">
        <v>1377</v>
      </c>
      <c r="I410" s="351" t="s">
        <v>1378</v>
      </c>
      <c r="J410" s="342">
        <v>150</v>
      </c>
      <c r="K410" s="342">
        <v>150</v>
      </c>
      <c r="L410" s="365"/>
      <c r="M410" s="365"/>
      <c r="N410" s="365"/>
      <c r="O410" s="365"/>
      <c r="P410" s="356">
        <v>2</v>
      </c>
      <c r="Q410" s="389" t="s">
        <v>1379</v>
      </c>
      <c r="R410" s="390" t="s">
        <v>1370</v>
      </c>
    </row>
    <row r="411" ht="87" hidden="1" customHeight="1" spans="1:18">
      <c r="A411" s="321">
        <v>31</v>
      </c>
      <c r="B411" s="419" t="s">
        <v>1380</v>
      </c>
      <c r="C411" s="326" t="s">
        <v>1381</v>
      </c>
      <c r="D411" s="344" t="s">
        <v>39</v>
      </c>
      <c r="E411" s="344" t="s">
        <v>450</v>
      </c>
      <c r="F411" s="326">
        <v>2021.03</v>
      </c>
      <c r="G411" s="352" t="s">
        <v>1366</v>
      </c>
      <c r="H411" s="345" t="s">
        <v>1382</v>
      </c>
      <c r="I411" s="351" t="s">
        <v>1383</v>
      </c>
      <c r="J411" s="326">
        <v>150</v>
      </c>
      <c r="K411" s="326">
        <v>150</v>
      </c>
      <c r="L411" s="326"/>
      <c r="M411" s="326"/>
      <c r="N411" s="326"/>
      <c r="O411" s="326"/>
      <c r="P411" s="326">
        <v>2</v>
      </c>
      <c r="Q411" s="340" t="s">
        <v>1384</v>
      </c>
      <c r="R411" s="390" t="s">
        <v>1370</v>
      </c>
    </row>
    <row r="412" ht="87" hidden="1" customHeight="1" spans="1:18">
      <c r="A412" s="321">
        <v>32</v>
      </c>
      <c r="B412" s="419" t="s">
        <v>1385</v>
      </c>
      <c r="C412" s="326" t="s">
        <v>1386</v>
      </c>
      <c r="D412" s="326" t="s">
        <v>39</v>
      </c>
      <c r="E412" s="326" t="s">
        <v>450</v>
      </c>
      <c r="F412" s="326">
        <v>2021.03</v>
      </c>
      <c r="G412" s="352" t="s">
        <v>1366</v>
      </c>
      <c r="H412" s="323" t="s">
        <v>1387</v>
      </c>
      <c r="I412" s="351" t="s">
        <v>1388</v>
      </c>
      <c r="J412" s="367">
        <v>150</v>
      </c>
      <c r="K412" s="367">
        <v>150</v>
      </c>
      <c r="L412" s="365"/>
      <c r="M412" s="365"/>
      <c r="N412" s="365"/>
      <c r="O412" s="365"/>
      <c r="P412" s="356">
        <v>2</v>
      </c>
      <c r="Q412" s="389" t="s">
        <v>1389</v>
      </c>
      <c r="R412" s="390" t="s">
        <v>1370</v>
      </c>
    </row>
    <row r="413" ht="87" hidden="1" customHeight="1" spans="1:18">
      <c r="A413" s="321">
        <v>33</v>
      </c>
      <c r="B413" s="419" t="s">
        <v>1390</v>
      </c>
      <c r="C413" s="326" t="s">
        <v>1391</v>
      </c>
      <c r="D413" s="326" t="s">
        <v>39</v>
      </c>
      <c r="E413" s="326" t="s">
        <v>450</v>
      </c>
      <c r="F413" s="326">
        <v>2021.03</v>
      </c>
      <c r="G413" s="352" t="s">
        <v>1366</v>
      </c>
      <c r="H413" s="323" t="s">
        <v>1392</v>
      </c>
      <c r="I413" s="351" t="s">
        <v>1393</v>
      </c>
      <c r="J413" s="367">
        <v>150</v>
      </c>
      <c r="K413" s="367">
        <v>150</v>
      </c>
      <c r="L413" s="365"/>
      <c r="M413" s="365"/>
      <c r="N413" s="365"/>
      <c r="O413" s="365"/>
      <c r="P413" s="356">
        <v>2</v>
      </c>
      <c r="Q413" s="340" t="s">
        <v>1394</v>
      </c>
      <c r="R413" s="390" t="s">
        <v>1370</v>
      </c>
    </row>
    <row r="414" ht="87" hidden="1" customHeight="1" spans="1:18">
      <c r="A414" s="321">
        <v>34</v>
      </c>
      <c r="B414" s="419" t="s">
        <v>1395</v>
      </c>
      <c r="C414" s="326" t="s">
        <v>1396</v>
      </c>
      <c r="D414" s="326" t="s">
        <v>39</v>
      </c>
      <c r="E414" s="326" t="s">
        <v>450</v>
      </c>
      <c r="F414" s="326">
        <v>2021.03</v>
      </c>
      <c r="G414" s="352" t="s">
        <v>1366</v>
      </c>
      <c r="H414" s="323" t="s">
        <v>1397</v>
      </c>
      <c r="I414" s="351" t="s">
        <v>1398</v>
      </c>
      <c r="J414" s="367">
        <v>150</v>
      </c>
      <c r="K414" s="367">
        <v>150</v>
      </c>
      <c r="L414" s="365"/>
      <c r="M414" s="365"/>
      <c r="N414" s="365"/>
      <c r="O414" s="365"/>
      <c r="P414" s="356">
        <v>2</v>
      </c>
      <c r="Q414" s="340" t="s">
        <v>1399</v>
      </c>
      <c r="R414" s="356" t="s">
        <v>1370</v>
      </c>
    </row>
    <row r="415" ht="87" hidden="1" customHeight="1" spans="1:18">
      <c r="A415" s="321">
        <v>35</v>
      </c>
      <c r="B415" s="419" t="s">
        <v>1400</v>
      </c>
      <c r="C415" s="326" t="s">
        <v>1401</v>
      </c>
      <c r="D415" s="326" t="s">
        <v>39</v>
      </c>
      <c r="E415" s="326" t="s">
        <v>450</v>
      </c>
      <c r="F415" s="326">
        <v>2021.03</v>
      </c>
      <c r="G415" s="352" t="s">
        <v>1366</v>
      </c>
      <c r="H415" s="326" t="s">
        <v>1402</v>
      </c>
      <c r="I415" s="351" t="s">
        <v>1403</v>
      </c>
      <c r="J415" s="367">
        <v>150</v>
      </c>
      <c r="K415" s="367">
        <v>150</v>
      </c>
      <c r="L415" s="365"/>
      <c r="M415" s="365"/>
      <c r="N415" s="365"/>
      <c r="O415" s="365"/>
      <c r="P415" s="356">
        <v>2</v>
      </c>
      <c r="Q415" s="340" t="s">
        <v>1404</v>
      </c>
      <c r="R415" s="356" t="s">
        <v>1370</v>
      </c>
    </row>
    <row r="416" ht="114" hidden="1" customHeight="1" spans="1:18">
      <c r="A416" s="321">
        <v>36</v>
      </c>
      <c r="B416" s="419" t="s">
        <v>1405</v>
      </c>
      <c r="C416" s="326" t="s">
        <v>1406</v>
      </c>
      <c r="D416" s="323" t="s">
        <v>39</v>
      </c>
      <c r="E416" s="323" t="s">
        <v>1407</v>
      </c>
      <c r="F416" s="326">
        <v>2021.03</v>
      </c>
      <c r="G416" s="352" t="s">
        <v>1366</v>
      </c>
      <c r="H416" s="323" t="s">
        <v>1408</v>
      </c>
      <c r="I416" s="351" t="s">
        <v>1409</v>
      </c>
      <c r="J416" s="365">
        <v>41.3</v>
      </c>
      <c r="K416" s="365">
        <v>41.3</v>
      </c>
      <c r="L416" s="365"/>
      <c r="M416" s="365"/>
      <c r="N416" s="365"/>
      <c r="O416" s="365"/>
      <c r="P416" s="326">
        <v>2</v>
      </c>
      <c r="Q416" s="389" t="s">
        <v>1410</v>
      </c>
      <c r="R416" s="390" t="s">
        <v>1370</v>
      </c>
    </row>
    <row r="417" ht="87" hidden="1" customHeight="1" spans="1:18">
      <c r="A417" s="321">
        <v>37</v>
      </c>
      <c r="B417" s="419" t="s">
        <v>1411</v>
      </c>
      <c r="C417" s="326" t="s">
        <v>1412</v>
      </c>
      <c r="D417" s="323" t="s">
        <v>39</v>
      </c>
      <c r="E417" s="323" t="s">
        <v>1235</v>
      </c>
      <c r="F417" s="326">
        <v>2021.03</v>
      </c>
      <c r="G417" s="352" t="s">
        <v>1366</v>
      </c>
      <c r="H417" s="323" t="s">
        <v>1413</v>
      </c>
      <c r="I417" s="351" t="s">
        <v>1414</v>
      </c>
      <c r="J417" s="368">
        <v>363.568</v>
      </c>
      <c r="K417" s="368">
        <v>363.568</v>
      </c>
      <c r="L417" s="365"/>
      <c r="M417" s="365"/>
      <c r="N417" s="365"/>
      <c r="O417" s="365"/>
      <c r="P417" s="326">
        <v>5</v>
      </c>
      <c r="Q417" s="389" t="s">
        <v>1415</v>
      </c>
      <c r="R417" s="356" t="s">
        <v>1370</v>
      </c>
    </row>
    <row r="418" ht="117" hidden="1" customHeight="1" spans="1:18">
      <c r="A418" s="321">
        <v>38</v>
      </c>
      <c r="B418" s="419" t="s">
        <v>1416</v>
      </c>
      <c r="C418" s="326" t="s">
        <v>1417</v>
      </c>
      <c r="D418" s="323" t="s">
        <v>39</v>
      </c>
      <c r="E418" s="321" t="s">
        <v>35</v>
      </c>
      <c r="F418" s="326">
        <v>2021.03</v>
      </c>
      <c r="G418" s="352" t="s">
        <v>1366</v>
      </c>
      <c r="H418" s="323" t="s">
        <v>1418</v>
      </c>
      <c r="I418" s="351" t="s">
        <v>1419</v>
      </c>
      <c r="J418" s="366">
        <v>45.6</v>
      </c>
      <c r="K418" s="366">
        <v>45.6</v>
      </c>
      <c r="L418" s="365"/>
      <c r="M418" s="365"/>
      <c r="N418" s="365"/>
      <c r="O418" s="365"/>
      <c r="P418" s="326">
        <v>2</v>
      </c>
      <c r="Q418" s="389" t="s">
        <v>1410</v>
      </c>
      <c r="R418" s="390" t="s">
        <v>1370</v>
      </c>
    </row>
    <row r="419" ht="87" hidden="1" customHeight="1" spans="1:18">
      <c r="A419" s="321">
        <v>39</v>
      </c>
      <c r="B419" s="419" t="s">
        <v>1420</v>
      </c>
      <c r="C419" s="326" t="s">
        <v>1421</v>
      </c>
      <c r="D419" s="323" t="s">
        <v>39</v>
      </c>
      <c r="E419" s="323" t="s">
        <v>204</v>
      </c>
      <c r="F419" s="326">
        <v>2021.03</v>
      </c>
      <c r="G419" s="352" t="s">
        <v>1366</v>
      </c>
      <c r="H419" s="323" t="s">
        <v>1367</v>
      </c>
      <c r="I419" s="351" t="s">
        <v>1422</v>
      </c>
      <c r="J419" s="365">
        <v>62.2</v>
      </c>
      <c r="K419" s="365">
        <v>62.2</v>
      </c>
      <c r="L419" s="365"/>
      <c r="M419" s="365"/>
      <c r="N419" s="365"/>
      <c r="O419" s="365"/>
      <c r="P419" s="326">
        <v>2</v>
      </c>
      <c r="Q419" s="389" t="s">
        <v>1423</v>
      </c>
      <c r="R419" s="390" t="s">
        <v>1370</v>
      </c>
    </row>
    <row r="420" ht="87" hidden="1" customHeight="1" spans="1:18">
      <c r="A420" s="321">
        <v>40</v>
      </c>
      <c r="B420" s="419" t="s">
        <v>1424</v>
      </c>
      <c r="C420" s="326" t="s">
        <v>1425</v>
      </c>
      <c r="D420" s="323" t="s">
        <v>39</v>
      </c>
      <c r="E420" s="323" t="s">
        <v>1407</v>
      </c>
      <c r="F420" s="326">
        <v>2021.03</v>
      </c>
      <c r="G420" s="352" t="s">
        <v>1366</v>
      </c>
      <c r="H420" s="323" t="s">
        <v>1426</v>
      </c>
      <c r="I420" s="351" t="s">
        <v>1427</v>
      </c>
      <c r="J420" s="365">
        <v>33.7</v>
      </c>
      <c r="K420" s="365">
        <v>33.7</v>
      </c>
      <c r="L420" s="365"/>
      <c r="M420" s="365"/>
      <c r="N420" s="365"/>
      <c r="O420" s="365"/>
      <c r="P420" s="356">
        <v>5</v>
      </c>
      <c r="Q420" s="389" t="s">
        <v>1428</v>
      </c>
      <c r="R420" s="390" t="s">
        <v>1370</v>
      </c>
    </row>
    <row r="421" ht="87" hidden="1" customHeight="1" spans="1:18">
      <c r="A421" s="321">
        <v>41</v>
      </c>
      <c r="B421" s="419" t="s">
        <v>1429</v>
      </c>
      <c r="C421" s="326" t="s">
        <v>1430</v>
      </c>
      <c r="D421" s="323" t="s">
        <v>39</v>
      </c>
      <c r="E421" s="323" t="s">
        <v>1431</v>
      </c>
      <c r="F421" s="326">
        <v>2021.03</v>
      </c>
      <c r="G421" s="352" t="s">
        <v>1366</v>
      </c>
      <c r="H421" s="323" t="s">
        <v>1432</v>
      </c>
      <c r="I421" s="351" t="s">
        <v>1433</v>
      </c>
      <c r="J421" s="365">
        <v>250</v>
      </c>
      <c r="K421" s="365">
        <v>250</v>
      </c>
      <c r="L421" s="365"/>
      <c r="M421" s="365"/>
      <c r="N421" s="365"/>
      <c r="O421" s="365"/>
      <c r="P421" s="326">
        <v>9</v>
      </c>
      <c r="Q421" s="389" t="s">
        <v>1434</v>
      </c>
      <c r="R421" s="390" t="s">
        <v>1370</v>
      </c>
    </row>
    <row r="422" ht="87" hidden="1" customHeight="1" spans="1:18">
      <c r="A422" s="321">
        <v>42</v>
      </c>
      <c r="B422" s="419" t="s">
        <v>1435</v>
      </c>
      <c r="C422" s="326" t="s">
        <v>1436</v>
      </c>
      <c r="D422" s="323" t="s">
        <v>39</v>
      </c>
      <c r="E422" s="323" t="s">
        <v>1437</v>
      </c>
      <c r="F422" s="326">
        <v>2021.03</v>
      </c>
      <c r="G422" s="326">
        <v>2021.9</v>
      </c>
      <c r="H422" s="323" t="s">
        <v>1438</v>
      </c>
      <c r="I422" s="351" t="s">
        <v>1439</v>
      </c>
      <c r="J422" s="365">
        <v>214.83</v>
      </c>
      <c r="K422" s="365">
        <v>214.83</v>
      </c>
      <c r="L422" s="365"/>
      <c r="M422" s="365"/>
      <c r="N422" s="365"/>
      <c r="O422" s="365"/>
      <c r="P422" s="365">
        <v>8</v>
      </c>
      <c r="Q422" s="389" t="s">
        <v>1440</v>
      </c>
      <c r="R422" s="390" t="s">
        <v>1441</v>
      </c>
    </row>
    <row r="423" ht="87" hidden="1" customHeight="1" spans="1:18">
      <c r="A423" s="321">
        <v>43</v>
      </c>
      <c r="B423" s="419" t="s">
        <v>1442</v>
      </c>
      <c r="C423" s="326" t="s">
        <v>1443</v>
      </c>
      <c r="D423" s="344" t="s">
        <v>39</v>
      </c>
      <c r="E423" s="344" t="s">
        <v>456</v>
      </c>
      <c r="F423" s="345">
        <v>44256</v>
      </c>
      <c r="G423" s="345">
        <v>44474</v>
      </c>
      <c r="H423" s="344" t="s">
        <v>1444</v>
      </c>
      <c r="I423" s="351" t="s">
        <v>1445</v>
      </c>
      <c r="J423" s="369">
        <v>293.88</v>
      </c>
      <c r="K423" s="369">
        <v>293.88</v>
      </c>
      <c r="L423" s="370"/>
      <c r="M423" s="371"/>
      <c r="N423" s="371"/>
      <c r="O423" s="371"/>
      <c r="P423" s="372">
        <v>6</v>
      </c>
      <c r="Q423" s="340" t="s">
        <v>1446</v>
      </c>
      <c r="R423" s="344" t="s">
        <v>1447</v>
      </c>
    </row>
    <row r="424" ht="177.95" hidden="1" customHeight="1" spans="1:18">
      <c r="A424" s="321">
        <v>44</v>
      </c>
      <c r="B424" s="419" t="s">
        <v>1448</v>
      </c>
      <c r="C424" s="326" t="s">
        <v>1449</v>
      </c>
      <c r="D424" s="344" t="s">
        <v>39</v>
      </c>
      <c r="E424" s="344" t="s">
        <v>456</v>
      </c>
      <c r="F424" s="345">
        <v>44256</v>
      </c>
      <c r="G424" s="345">
        <v>44474</v>
      </c>
      <c r="H424" s="344" t="s">
        <v>1450</v>
      </c>
      <c r="I424" s="351" t="s">
        <v>1451</v>
      </c>
      <c r="J424" s="369">
        <v>67.6</v>
      </c>
      <c r="K424" s="369">
        <v>67.6</v>
      </c>
      <c r="L424" s="370"/>
      <c r="M424" s="371"/>
      <c r="N424" s="371"/>
      <c r="O424" s="371"/>
      <c r="P424" s="372">
        <v>2</v>
      </c>
      <c r="Q424" s="340" t="s">
        <v>1452</v>
      </c>
      <c r="R424" s="344" t="s">
        <v>1447</v>
      </c>
    </row>
    <row r="425" ht="87" hidden="1" customHeight="1" spans="1:18">
      <c r="A425" s="321">
        <v>45</v>
      </c>
      <c r="B425" s="419" t="s">
        <v>1453</v>
      </c>
      <c r="C425" s="326" t="s">
        <v>1454</v>
      </c>
      <c r="D425" s="344" t="s">
        <v>39</v>
      </c>
      <c r="E425" s="342" t="s">
        <v>450</v>
      </c>
      <c r="F425" s="345">
        <v>44256</v>
      </c>
      <c r="G425" s="345">
        <v>44474</v>
      </c>
      <c r="H425" s="344" t="s">
        <v>1450</v>
      </c>
      <c r="I425" s="351" t="s">
        <v>1455</v>
      </c>
      <c r="J425" s="369">
        <v>222.5</v>
      </c>
      <c r="K425" s="369">
        <v>222.5</v>
      </c>
      <c r="L425" s="370"/>
      <c r="M425" s="371"/>
      <c r="N425" s="371"/>
      <c r="O425" s="371"/>
      <c r="P425" s="372">
        <v>20</v>
      </c>
      <c r="Q425" s="340" t="s">
        <v>1456</v>
      </c>
      <c r="R425" s="344" t="s">
        <v>1447</v>
      </c>
    </row>
    <row r="426" ht="87" hidden="1" customHeight="1" spans="1:18">
      <c r="A426" s="321">
        <v>46</v>
      </c>
      <c r="B426" s="419" t="s">
        <v>1457</v>
      </c>
      <c r="C426" s="326" t="s">
        <v>1458</v>
      </c>
      <c r="D426" s="344" t="s">
        <v>39</v>
      </c>
      <c r="E426" s="344" t="s">
        <v>456</v>
      </c>
      <c r="F426" s="345">
        <v>44256</v>
      </c>
      <c r="G426" s="345">
        <v>44474</v>
      </c>
      <c r="H426" s="345" t="s">
        <v>1459</v>
      </c>
      <c r="I426" s="351" t="s">
        <v>1460</v>
      </c>
      <c r="J426" s="369">
        <v>51.6</v>
      </c>
      <c r="K426" s="369">
        <v>51.6</v>
      </c>
      <c r="L426" s="369"/>
      <c r="M426" s="370"/>
      <c r="N426" s="371"/>
      <c r="O426" s="371"/>
      <c r="P426" s="372">
        <v>6</v>
      </c>
      <c r="Q426" s="340" t="s">
        <v>1461</v>
      </c>
      <c r="R426" s="344" t="s">
        <v>1447</v>
      </c>
    </row>
    <row r="427" ht="87" hidden="1" customHeight="1" spans="1:18">
      <c r="A427" s="321">
        <v>47</v>
      </c>
      <c r="B427" s="419" t="s">
        <v>1462</v>
      </c>
      <c r="C427" s="326" t="s">
        <v>1463</v>
      </c>
      <c r="D427" s="344" t="s">
        <v>39</v>
      </c>
      <c r="E427" s="344" t="s">
        <v>1464</v>
      </c>
      <c r="F427" s="345">
        <v>44256</v>
      </c>
      <c r="G427" s="345">
        <v>44535</v>
      </c>
      <c r="H427" s="345" t="s">
        <v>1465</v>
      </c>
      <c r="I427" s="351" t="s">
        <v>1466</v>
      </c>
      <c r="J427" s="369">
        <v>382.5</v>
      </c>
      <c r="K427" s="369">
        <v>382.5</v>
      </c>
      <c r="L427" s="369"/>
      <c r="M427" s="369"/>
      <c r="N427" s="369"/>
      <c r="O427" s="369"/>
      <c r="P427" s="369">
        <v>31</v>
      </c>
      <c r="Q427" s="340" t="s">
        <v>1467</v>
      </c>
      <c r="R427" s="344" t="s">
        <v>1447</v>
      </c>
    </row>
    <row r="428" ht="87" hidden="1" customHeight="1" spans="1:18">
      <c r="A428" s="321">
        <v>48</v>
      </c>
      <c r="B428" s="419" t="s">
        <v>1468</v>
      </c>
      <c r="C428" s="326" t="s">
        <v>1469</v>
      </c>
      <c r="D428" s="344" t="s">
        <v>39</v>
      </c>
      <c r="E428" s="342" t="s">
        <v>450</v>
      </c>
      <c r="F428" s="345">
        <v>44256</v>
      </c>
      <c r="G428" s="345">
        <v>44474</v>
      </c>
      <c r="H428" s="345" t="s">
        <v>1459</v>
      </c>
      <c r="I428" s="351" t="s">
        <v>1470</v>
      </c>
      <c r="J428" s="369">
        <v>100</v>
      </c>
      <c r="K428" s="369">
        <v>100</v>
      </c>
      <c r="L428" s="369"/>
      <c r="M428" s="370"/>
      <c r="N428" s="371"/>
      <c r="O428" s="371"/>
      <c r="P428" s="372">
        <v>28</v>
      </c>
      <c r="Q428" s="340" t="s">
        <v>1471</v>
      </c>
      <c r="R428" s="344" t="s">
        <v>1447</v>
      </c>
    </row>
    <row r="429" ht="87" hidden="1" customHeight="1" spans="1:18">
      <c r="A429" s="321">
        <v>49</v>
      </c>
      <c r="B429" s="419" t="s">
        <v>1472</v>
      </c>
      <c r="C429" s="326" t="s">
        <v>1473</v>
      </c>
      <c r="D429" s="353" t="s">
        <v>39</v>
      </c>
      <c r="E429" s="344" t="s">
        <v>456</v>
      </c>
      <c r="F429" s="354" t="s">
        <v>1474</v>
      </c>
      <c r="G429" s="354" t="s">
        <v>1475</v>
      </c>
      <c r="H429" s="353" t="s">
        <v>1476</v>
      </c>
      <c r="I429" s="351" t="s">
        <v>1477</v>
      </c>
      <c r="J429" s="353">
        <v>140</v>
      </c>
      <c r="K429" s="353">
        <v>140</v>
      </c>
      <c r="L429" s="335"/>
      <c r="M429" s="335"/>
      <c r="N429" s="321"/>
      <c r="O429" s="321"/>
      <c r="P429" s="321">
        <v>28</v>
      </c>
      <c r="Q429" s="388" t="s">
        <v>1301</v>
      </c>
      <c r="R429" s="326" t="s">
        <v>1478</v>
      </c>
    </row>
    <row r="430" ht="87" hidden="1" customHeight="1" spans="1:18">
      <c r="A430" s="321">
        <v>50</v>
      </c>
      <c r="B430" s="419" t="s">
        <v>1479</v>
      </c>
      <c r="C430" s="341" t="s">
        <v>1480</v>
      </c>
      <c r="D430" s="353" t="s">
        <v>39</v>
      </c>
      <c r="E430" s="344" t="s">
        <v>456</v>
      </c>
      <c r="F430" s="354" t="s">
        <v>1474</v>
      </c>
      <c r="G430" s="354" t="s">
        <v>1475</v>
      </c>
      <c r="H430" s="353" t="s">
        <v>1481</v>
      </c>
      <c r="I430" s="351" t="s">
        <v>1482</v>
      </c>
      <c r="J430" s="373">
        <v>51.859</v>
      </c>
      <c r="K430" s="373">
        <v>51.859</v>
      </c>
      <c r="L430" s="335"/>
      <c r="M430" s="335"/>
      <c r="N430" s="321"/>
      <c r="O430" s="321"/>
      <c r="P430" s="374">
        <v>13</v>
      </c>
      <c r="Q430" s="389" t="s">
        <v>1483</v>
      </c>
      <c r="R430" s="326" t="s">
        <v>1478</v>
      </c>
    </row>
    <row r="431" s="124" customFormat="1" ht="68.1" hidden="1" customHeight="1" spans="1:18">
      <c r="A431" s="321">
        <v>51</v>
      </c>
      <c r="B431" s="419" t="s">
        <v>1484</v>
      </c>
      <c r="C431" s="326" t="s">
        <v>1485</v>
      </c>
      <c r="D431" s="353" t="s">
        <v>39</v>
      </c>
      <c r="E431" s="326" t="s">
        <v>450</v>
      </c>
      <c r="F431" s="354" t="s">
        <v>1474</v>
      </c>
      <c r="G431" s="354" t="s">
        <v>1475</v>
      </c>
      <c r="H431" s="353" t="s">
        <v>1486</v>
      </c>
      <c r="I431" s="351" t="s">
        <v>1487</v>
      </c>
      <c r="J431" s="375">
        <v>160</v>
      </c>
      <c r="K431" s="375">
        <v>160</v>
      </c>
      <c r="L431" s="365"/>
      <c r="M431" s="365"/>
      <c r="N431" s="365"/>
      <c r="O431" s="365"/>
      <c r="P431" s="321">
        <v>10</v>
      </c>
      <c r="Q431" s="388" t="s">
        <v>1488</v>
      </c>
      <c r="R431" s="326" t="s">
        <v>1478</v>
      </c>
    </row>
    <row r="432" ht="84.95" hidden="1" customHeight="1" spans="1:18">
      <c r="A432" s="321">
        <v>52</v>
      </c>
      <c r="B432" s="419" t="s">
        <v>1489</v>
      </c>
      <c r="C432" s="326" t="s">
        <v>1490</v>
      </c>
      <c r="D432" s="353" t="s">
        <v>39</v>
      </c>
      <c r="E432" s="344" t="s">
        <v>456</v>
      </c>
      <c r="F432" s="354" t="s">
        <v>1474</v>
      </c>
      <c r="G432" s="354" t="s">
        <v>1475</v>
      </c>
      <c r="H432" s="326" t="s">
        <v>1476</v>
      </c>
      <c r="I432" s="351" t="s">
        <v>1491</v>
      </c>
      <c r="J432" s="365">
        <v>6.44</v>
      </c>
      <c r="K432" s="365">
        <v>6.44</v>
      </c>
      <c r="L432" s="365"/>
      <c r="M432" s="365"/>
      <c r="N432" s="365"/>
      <c r="O432" s="365"/>
      <c r="P432" s="321">
        <v>12</v>
      </c>
      <c r="Q432" s="389" t="s">
        <v>1483</v>
      </c>
      <c r="R432" s="326" t="s">
        <v>1478</v>
      </c>
    </row>
    <row r="433" ht="84.95" hidden="1" customHeight="1" spans="1:18">
      <c r="A433" s="321">
        <v>53</v>
      </c>
      <c r="B433" s="419" t="s">
        <v>1492</v>
      </c>
      <c r="C433" s="326" t="s">
        <v>1493</v>
      </c>
      <c r="D433" s="353" t="s">
        <v>39</v>
      </c>
      <c r="E433" s="326" t="s">
        <v>450</v>
      </c>
      <c r="F433" s="354" t="s">
        <v>1474</v>
      </c>
      <c r="G433" s="354" t="s">
        <v>1475</v>
      </c>
      <c r="H433" s="353" t="s">
        <v>1494</v>
      </c>
      <c r="I433" s="351" t="s">
        <v>1487</v>
      </c>
      <c r="J433" s="375">
        <v>160</v>
      </c>
      <c r="K433" s="375">
        <v>160</v>
      </c>
      <c r="L433" s="365"/>
      <c r="M433" s="365"/>
      <c r="N433" s="365"/>
      <c r="O433" s="365"/>
      <c r="P433" s="321">
        <v>10</v>
      </c>
      <c r="Q433" s="388" t="s">
        <v>1488</v>
      </c>
      <c r="R433" s="326" t="s">
        <v>1478</v>
      </c>
    </row>
    <row r="434" ht="84.95" hidden="1" customHeight="1" spans="1:18">
      <c r="A434" s="321">
        <v>54</v>
      </c>
      <c r="B434" s="419" t="s">
        <v>1495</v>
      </c>
      <c r="C434" s="326" t="s">
        <v>1496</v>
      </c>
      <c r="D434" s="353" t="s">
        <v>39</v>
      </c>
      <c r="E434" s="355" t="s">
        <v>1235</v>
      </c>
      <c r="F434" s="355" t="s">
        <v>257</v>
      </c>
      <c r="G434" s="355" t="s">
        <v>1497</v>
      </c>
      <c r="H434" s="355" t="s">
        <v>1498</v>
      </c>
      <c r="I434" s="376" t="s">
        <v>1499</v>
      </c>
      <c r="J434" s="375">
        <v>3357</v>
      </c>
      <c r="K434" s="375">
        <v>3357</v>
      </c>
      <c r="L434" s="355"/>
      <c r="M434" s="365"/>
      <c r="N434" s="365"/>
      <c r="O434" s="365"/>
      <c r="P434" s="321">
        <v>537</v>
      </c>
      <c r="Q434" s="339" t="s">
        <v>1500</v>
      </c>
      <c r="R434" s="326" t="s">
        <v>1501</v>
      </c>
    </row>
    <row r="435" ht="84.95" hidden="1" customHeight="1" spans="1:18">
      <c r="A435" s="321">
        <v>55</v>
      </c>
      <c r="B435" s="419" t="s">
        <v>1502</v>
      </c>
      <c r="C435" s="326" t="s">
        <v>1503</v>
      </c>
      <c r="D435" s="353" t="s">
        <v>39</v>
      </c>
      <c r="E435" s="355" t="s">
        <v>1235</v>
      </c>
      <c r="F435" s="355" t="s">
        <v>1504</v>
      </c>
      <c r="G435" s="355" t="s">
        <v>1497</v>
      </c>
      <c r="H435" s="355" t="s">
        <v>1504</v>
      </c>
      <c r="I435" s="376" t="s">
        <v>1505</v>
      </c>
      <c r="J435" s="375">
        <v>8400</v>
      </c>
      <c r="K435" s="375">
        <v>8400</v>
      </c>
      <c r="L435" s="355"/>
      <c r="M435" s="365"/>
      <c r="N435" s="365"/>
      <c r="O435" s="365"/>
      <c r="P435" s="321">
        <v>63</v>
      </c>
      <c r="Q435" s="339" t="s">
        <v>1500</v>
      </c>
      <c r="R435" s="326" t="s">
        <v>1501</v>
      </c>
    </row>
    <row r="436" ht="84.95" hidden="1" customHeight="1" spans="1:18">
      <c r="A436" s="321">
        <v>56</v>
      </c>
      <c r="B436" s="419" t="s">
        <v>1506</v>
      </c>
      <c r="C436" s="326" t="s">
        <v>1507</v>
      </c>
      <c r="D436" s="353" t="s">
        <v>39</v>
      </c>
      <c r="E436" s="355" t="s">
        <v>1235</v>
      </c>
      <c r="F436" s="355" t="s">
        <v>257</v>
      </c>
      <c r="G436" s="355" t="s">
        <v>1497</v>
      </c>
      <c r="H436" s="355" t="s">
        <v>1498</v>
      </c>
      <c r="I436" s="376" t="s">
        <v>1508</v>
      </c>
      <c r="J436" s="375">
        <v>4030</v>
      </c>
      <c r="K436" s="375">
        <v>4030</v>
      </c>
      <c r="L436" s="355"/>
      <c r="M436" s="365"/>
      <c r="N436" s="365"/>
      <c r="O436" s="365"/>
      <c r="P436" s="321">
        <v>582</v>
      </c>
      <c r="Q436" s="339" t="s">
        <v>1500</v>
      </c>
      <c r="R436" s="326" t="s">
        <v>1501</v>
      </c>
    </row>
    <row r="437" ht="84.95" hidden="1" customHeight="1" spans="1:18">
      <c r="A437" s="321">
        <v>57</v>
      </c>
      <c r="B437" s="419" t="s">
        <v>1509</v>
      </c>
      <c r="C437" s="326" t="s">
        <v>1510</v>
      </c>
      <c r="D437" s="353" t="s">
        <v>68</v>
      </c>
      <c r="E437" s="356" t="s">
        <v>1511</v>
      </c>
      <c r="F437" s="355" t="s">
        <v>257</v>
      </c>
      <c r="G437" s="355" t="s">
        <v>1512</v>
      </c>
      <c r="H437" s="355" t="s">
        <v>1513</v>
      </c>
      <c r="I437" s="377" t="s">
        <v>1514</v>
      </c>
      <c r="J437" s="365">
        <v>17194.81</v>
      </c>
      <c r="K437" s="365">
        <v>17194.81</v>
      </c>
      <c r="L437" s="378"/>
      <c r="M437" s="365"/>
      <c r="N437" s="365"/>
      <c r="O437" s="365"/>
      <c r="P437" s="321">
        <v>1427</v>
      </c>
      <c r="Q437" s="389" t="s">
        <v>1515</v>
      </c>
      <c r="R437" s="326" t="s">
        <v>1516</v>
      </c>
    </row>
    <row r="438" ht="24.95" customHeight="1" spans="1:18">
      <c r="A438" s="319" t="s">
        <v>1517</v>
      </c>
      <c r="B438" s="357"/>
      <c r="C438" s="357"/>
      <c r="D438" s="357"/>
      <c r="E438" s="357"/>
      <c r="F438" s="357"/>
      <c r="G438" s="357"/>
      <c r="H438" s="357"/>
      <c r="I438" s="357"/>
      <c r="J438" s="379">
        <f>SUM(J439:J471)</f>
        <v>222135</v>
      </c>
      <c r="K438" s="379">
        <f t="shared" ref="K438:R438" si="7">SUM(K439:K471)</f>
        <v>178735</v>
      </c>
      <c r="L438" s="379">
        <f t="shared" si="7"/>
        <v>43400</v>
      </c>
      <c r="M438" s="379">
        <f t="shared" si="7"/>
        <v>0</v>
      </c>
      <c r="N438" s="379">
        <f t="shared" si="7"/>
        <v>0</v>
      </c>
      <c r="O438" s="379">
        <f t="shared" si="7"/>
        <v>0</v>
      </c>
      <c r="P438" s="379">
        <f t="shared" si="7"/>
        <v>16106</v>
      </c>
      <c r="Q438" s="379">
        <f t="shared" si="7"/>
        <v>0</v>
      </c>
      <c r="R438" s="379">
        <f t="shared" si="7"/>
        <v>0</v>
      </c>
    </row>
    <row r="439" ht="47.25" customHeight="1" spans="1:18">
      <c r="A439" s="358">
        <v>1</v>
      </c>
      <c r="B439" s="420" t="s">
        <v>1518</v>
      </c>
      <c r="C439" s="358" t="s">
        <v>1519</v>
      </c>
      <c r="D439" s="358" t="s">
        <v>39</v>
      </c>
      <c r="E439" s="359" t="s">
        <v>1304</v>
      </c>
      <c r="F439" s="358">
        <v>2021.1</v>
      </c>
      <c r="G439" s="358">
        <v>2021.5</v>
      </c>
      <c r="H439" s="358" t="s">
        <v>1520</v>
      </c>
      <c r="I439" s="380" t="s">
        <v>1521</v>
      </c>
      <c r="J439" s="358">
        <v>200</v>
      </c>
      <c r="K439" s="358">
        <v>200</v>
      </c>
      <c r="L439" s="358">
        <v>0</v>
      </c>
      <c r="M439" s="358">
        <v>0</v>
      </c>
      <c r="N439" s="358">
        <v>0</v>
      </c>
      <c r="O439" s="358">
        <v>0</v>
      </c>
      <c r="P439" s="358">
        <v>64</v>
      </c>
      <c r="Q439" s="358" t="s">
        <v>1522</v>
      </c>
      <c r="R439" s="358" t="s">
        <v>1523</v>
      </c>
    </row>
    <row r="440" ht="95.25" customHeight="1" spans="1:18">
      <c r="A440" s="358">
        <v>2</v>
      </c>
      <c r="B440" s="358" t="s">
        <v>1524</v>
      </c>
      <c r="C440" s="358" t="s">
        <v>1525</v>
      </c>
      <c r="D440" s="358" t="s">
        <v>39</v>
      </c>
      <c r="E440" s="359" t="s">
        <v>1526</v>
      </c>
      <c r="F440" s="358">
        <v>2021.1</v>
      </c>
      <c r="G440" s="358">
        <v>2021.7</v>
      </c>
      <c r="H440" s="358" t="s">
        <v>1527</v>
      </c>
      <c r="I440" s="380" t="s">
        <v>1528</v>
      </c>
      <c r="J440" s="358">
        <v>370</v>
      </c>
      <c r="K440" s="358">
        <v>370</v>
      </c>
      <c r="L440" s="358">
        <v>0</v>
      </c>
      <c r="M440" s="358">
        <v>0</v>
      </c>
      <c r="N440" s="358">
        <v>0</v>
      </c>
      <c r="O440" s="358">
        <v>0</v>
      </c>
      <c r="P440" s="358">
        <v>30</v>
      </c>
      <c r="Q440" s="358" t="s">
        <v>1529</v>
      </c>
      <c r="R440" s="358" t="s">
        <v>1523</v>
      </c>
    </row>
    <row r="441" ht="192" spans="1:18">
      <c r="A441" s="358">
        <v>3</v>
      </c>
      <c r="B441" s="358" t="s">
        <v>1530</v>
      </c>
      <c r="C441" s="358" t="s">
        <v>1531</v>
      </c>
      <c r="D441" s="358" t="s">
        <v>39</v>
      </c>
      <c r="E441" s="359" t="s">
        <v>1532</v>
      </c>
      <c r="F441" s="358">
        <v>2021.1</v>
      </c>
      <c r="G441" s="358">
        <v>2021.7</v>
      </c>
      <c r="H441" s="358" t="s">
        <v>1533</v>
      </c>
      <c r="I441" s="381" t="s">
        <v>1534</v>
      </c>
      <c r="J441" s="358">
        <v>300</v>
      </c>
      <c r="K441" s="358">
        <v>300</v>
      </c>
      <c r="L441" s="358">
        <v>0</v>
      </c>
      <c r="M441" s="358">
        <v>0</v>
      </c>
      <c r="N441" s="358">
        <v>0</v>
      </c>
      <c r="O441" s="358">
        <v>0</v>
      </c>
      <c r="P441" s="358">
        <v>64</v>
      </c>
      <c r="Q441" s="358" t="s">
        <v>1535</v>
      </c>
      <c r="R441" s="358" t="s">
        <v>1523</v>
      </c>
    </row>
    <row r="442" ht="96" spans="1:18">
      <c r="A442" s="358">
        <v>4</v>
      </c>
      <c r="B442" s="358" t="s">
        <v>1536</v>
      </c>
      <c r="C442" s="358" t="s">
        <v>1537</v>
      </c>
      <c r="D442" s="358" t="s">
        <v>887</v>
      </c>
      <c r="E442" s="359" t="s">
        <v>1526</v>
      </c>
      <c r="F442" s="358">
        <v>2021.1</v>
      </c>
      <c r="G442" s="358">
        <v>2021.7</v>
      </c>
      <c r="H442" s="358" t="s">
        <v>1538</v>
      </c>
      <c r="I442" s="381" t="s">
        <v>1539</v>
      </c>
      <c r="J442" s="358">
        <v>240</v>
      </c>
      <c r="K442" s="358">
        <v>240</v>
      </c>
      <c r="L442" s="358">
        <v>0</v>
      </c>
      <c r="M442" s="358">
        <v>0</v>
      </c>
      <c r="N442" s="358">
        <v>0</v>
      </c>
      <c r="O442" s="358">
        <v>0</v>
      </c>
      <c r="P442" s="358">
        <v>70</v>
      </c>
      <c r="Q442" s="358" t="s">
        <v>1540</v>
      </c>
      <c r="R442" s="358" t="s">
        <v>1523</v>
      </c>
    </row>
    <row r="443" ht="52.5" customHeight="1" spans="1:18">
      <c r="A443" s="358">
        <v>5</v>
      </c>
      <c r="B443" s="420" t="s">
        <v>1541</v>
      </c>
      <c r="C443" s="360" t="s">
        <v>1542</v>
      </c>
      <c r="D443" s="360" t="s">
        <v>39</v>
      </c>
      <c r="E443" s="119" t="s">
        <v>1304</v>
      </c>
      <c r="F443" s="358">
        <v>2021.1</v>
      </c>
      <c r="G443" s="358">
        <v>2021.5</v>
      </c>
      <c r="H443" s="360" t="s">
        <v>1543</v>
      </c>
      <c r="I443" s="382" t="s">
        <v>1544</v>
      </c>
      <c r="J443" s="360">
        <v>200</v>
      </c>
      <c r="K443" s="360">
        <v>200</v>
      </c>
      <c r="L443" s="358">
        <v>0</v>
      </c>
      <c r="M443" s="358">
        <v>0</v>
      </c>
      <c r="N443" s="358">
        <v>0</v>
      </c>
      <c r="O443" s="358">
        <v>0</v>
      </c>
      <c r="P443" s="360">
        <v>200</v>
      </c>
      <c r="Q443" s="360" t="s">
        <v>1545</v>
      </c>
      <c r="R443" s="360" t="s">
        <v>1546</v>
      </c>
    </row>
    <row r="444" ht="84.95" customHeight="1" spans="1:18">
      <c r="A444" s="358">
        <v>6</v>
      </c>
      <c r="B444" s="420" t="s">
        <v>1547</v>
      </c>
      <c r="C444" s="360" t="s">
        <v>1548</v>
      </c>
      <c r="D444" s="360" t="s">
        <v>39</v>
      </c>
      <c r="E444" s="119" t="s">
        <v>1549</v>
      </c>
      <c r="F444" s="358">
        <v>2021.1</v>
      </c>
      <c r="G444" s="358">
        <v>2021.7</v>
      </c>
      <c r="H444" s="360" t="s">
        <v>1550</v>
      </c>
      <c r="I444" s="382" t="s">
        <v>1551</v>
      </c>
      <c r="J444" s="360">
        <v>130</v>
      </c>
      <c r="K444" s="360">
        <v>130</v>
      </c>
      <c r="L444" s="358">
        <v>0</v>
      </c>
      <c r="M444" s="358">
        <v>0</v>
      </c>
      <c r="N444" s="358">
        <v>0</v>
      </c>
      <c r="O444" s="358">
        <v>0</v>
      </c>
      <c r="P444" s="360">
        <v>27</v>
      </c>
      <c r="Q444" s="360" t="s">
        <v>1552</v>
      </c>
      <c r="R444" s="360" t="s">
        <v>1546</v>
      </c>
    </row>
    <row r="445" ht="72" customHeight="1" spans="1:18">
      <c r="A445" s="358">
        <v>7</v>
      </c>
      <c r="B445" s="420" t="s">
        <v>1553</v>
      </c>
      <c r="C445" s="360" t="s">
        <v>1554</v>
      </c>
      <c r="D445" s="360" t="s">
        <v>1555</v>
      </c>
      <c r="E445" s="119" t="s">
        <v>1556</v>
      </c>
      <c r="F445" s="358">
        <v>2021.1</v>
      </c>
      <c r="G445" s="358">
        <v>2021.7</v>
      </c>
      <c r="H445" s="360" t="s">
        <v>1557</v>
      </c>
      <c r="I445" s="382" t="s">
        <v>1558</v>
      </c>
      <c r="J445" s="360">
        <v>200</v>
      </c>
      <c r="K445" s="360">
        <f>J445</f>
        <v>200</v>
      </c>
      <c r="L445" s="358">
        <v>0</v>
      </c>
      <c r="M445" s="358">
        <v>0</v>
      </c>
      <c r="N445" s="358">
        <v>0</v>
      </c>
      <c r="O445" s="358">
        <v>0</v>
      </c>
      <c r="P445" s="360">
        <v>87</v>
      </c>
      <c r="Q445" s="360" t="s">
        <v>1559</v>
      </c>
      <c r="R445" s="360" t="s">
        <v>1546</v>
      </c>
    </row>
    <row r="446" ht="144" spans="1:18">
      <c r="A446" s="358">
        <v>8</v>
      </c>
      <c r="B446" s="421" t="s">
        <v>1560</v>
      </c>
      <c r="C446" s="360" t="s">
        <v>1561</v>
      </c>
      <c r="D446" s="360" t="s">
        <v>39</v>
      </c>
      <c r="E446" s="119" t="s">
        <v>1532</v>
      </c>
      <c r="F446" s="358">
        <v>2021.1</v>
      </c>
      <c r="G446" s="358">
        <v>2021.7</v>
      </c>
      <c r="H446" s="360" t="s">
        <v>1562</v>
      </c>
      <c r="I446" s="382" t="s">
        <v>1563</v>
      </c>
      <c r="J446" s="360">
        <v>350</v>
      </c>
      <c r="K446" s="360">
        <v>350</v>
      </c>
      <c r="L446" s="358">
        <v>0</v>
      </c>
      <c r="M446" s="358">
        <v>0</v>
      </c>
      <c r="N446" s="358">
        <v>0</v>
      </c>
      <c r="O446" s="358">
        <v>0</v>
      </c>
      <c r="P446" s="360">
        <v>104</v>
      </c>
      <c r="Q446" s="360" t="s">
        <v>1564</v>
      </c>
      <c r="R446" s="360" t="s">
        <v>1546</v>
      </c>
    </row>
    <row r="447" ht="108" spans="1:18">
      <c r="A447" s="358">
        <v>9</v>
      </c>
      <c r="B447" s="119" t="s">
        <v>1565</v>
      </c>
      <c r="C447" s="119" t="s">
        <v>1566</v>
      </c>
      <c r="D447" s="119" t="s">
        <v>39</v>
      </c>
      <c r="E447" s="119" t="s">
        <v>1532</v>
      </c>
      <c r="F447" s="119">
        <v>2021.1</v>
      </c>
      <c r="G447" s="119">
        <v>2021.9</v>
      </c>
      <c r="H447" s="361" t="s">
        <v>1567</v>
      </c>
      <c r="I447" s="383" t="s">
        <v>1568</v>
      </c>
      <c r="J447" s="384">
        <v>1360</v>
      </c>
      <c r="K447" s="384">
        <v>1360</v>
      </c>
      <c r="L447" s="358">
        <v>0</v>
      </c>
      <c r="M447" s="358">
        <v>0</v>
      </c>
      <c r="N447" s="358">
        <v>0</v>
      </c>
      <c r="O447" s="358">
        <v>0</v>
      </c>
      <c r="P447" s="385">
        <v>270</v>
      </c>
      <c r="Q447" s="385" t="s">
        <v>1569</v>
      </c>
      <c r="R447" s="119" t="s">
        <v>1570</v>
      </c>
    </row>
    <row r="448" ht="84.95" customHeight="1" spans="1:18">
      <c r="A448" s="358">
        <v>10</v>
      </c>
      <c r="B448" s="119" t="s">
        <v>1571</v>
      </c>
      <c r="C448" s="362" t="s">
        <v>1572</v>
      </c>
      <c r="D448" s="119" t="s">
        <v>39</v>
      </c>
      <c r="E448" s="119" t="s">
        <v>1573</v>
      </c>
      <c r="F448" s="119">
        <v>2021.1</v>
      </c>
      <c r="G448" s="119">
        <v>2021.7</v>
      </c>
      <c r="H448" s="119" t="s">
        <v>1574</v>
      </c>
      <c r="I448" s="386" t="s">
        <v>1575</v>
      </c>
      <c r="J448" s="119">
        <v>105</v>
      </c>
      <c r="K448" s="387">
        <v>105</v>
      </c>
      <c r="L448" s="358">
        <v>0</v>
      </c>
      <c r="M448" s="358">
        <v>0</v>
      </c>
      <c r="N448" s="358">
        <v>0</v>
      </c>
      <c r="O448" s="358">
        <v>0</v>
      </c>
      <c r="P448" s="385">
        <v>84</v>
      </c>
      <c r="Q448" s="385" t="s">
        <v>1576</v>
      </c>
      <c r="R448" s="119" t="s">
        <v>1570</v>
      </c>
    </row>
    <row r="449" ht="51.75" customHeight="1" spans="1:18">
      <c r="A449" s="358">
        <v>11</v>
      </c>
      <c r="B449" s="119" t="s">
        <v>1577</v>
      </c>
      <c r="C449" s="119" t="s">
        <v>1578</v>
      </c>
      <c r="D449" s="119" t="s">
        <v>39</v>
      </c>
      <c r="E449" s="119" t="s">
        <v>1579</v>
      </c>
      <c r="F449" s="119">
        <v>2021.1</v>
      </c>
      <c r="G449" s="119">
        <v>2021.5</v>
      </c>
      <c r="H449" s="119" t="s">
        <v>1580</v>
      </c>
      <c r="I449" s="386" t="s">
        <v>1581</v>
      </c>
      <c r="J449" s="119">
        <v>85</v>
      </c>
      <c r="K449" s="387">
        <v>85</v>
      </c>
      <c r="L449" s="358">
        <v>0</v>
      </c>
      <c r="M449" s="358">
        <v>0</v>
      </c>
      <c r="N449" s="358">
        <v>0</v>
      </c>
      <c r="O449" s="358">
        <v>0</v>
      </c>
      <c r="P449" s="385">
        <v>85</v>
      </c>
      <c r="Q449" s="385" t="s">
        <v>1582</v>
      </c>
      <c r="R449" s="119" t="s">
        <v>1570</v>
      </c>
    </row>
    <row r="450" ht="54.75" customHeight="1" spans="1:18">
      <c r="A450" s="358">
        <v>12</v>
      </c>
      <c r="B450" s="358" t="s">
        <v>1583</v>
      </c>
      <c r="C450" s="391" t="s">
        <v>1584</v>
      </c>
      <c r="D450" s="392" t="s">
        <v>39</v>
      </c>
      <c r="E450" s="391" t="s">
        <v>1556</v>
      </c>
      <c r="F450" s="393">
        <v>2021.1</v>
      </c>
      <c r="G450" s="393">
        <v>2021.7</v>
      </c>
      <c r="H450" s="391" t="s">
        <v>1585</v>
      </c>
      <c r="I450" s="398" t="s">
        <v>1586</v>
      </c>
      <c r="J450" s="399">
        <v>250</v>
      </c>
      <c r="K450" s="399">
        <v>250</v>
      </c>
      <c r="L450" s="358">
        <v>0</v>
      </c>
      <c r="M450" s="358">
        <v>0</v>
      </c>
      <c r="N450" s="358">
        <v>0</v>
      </c>
      <c r="O450" s="358">
        <v>0</v>
      </c>
      <c r="P450" s="385">
        <v>268</v>
      </c>
      <c r="Q450" s="385" t="s">
        <v>1587</v>
      </c>
      <c r="R450" s="402" t="s">
        <v>1588</v>
      </c>
    </row>
    <row r="451" ht="84.95" customHeight="1" spans="1:18">
      <c r="A451" s="358">
        <v>13</v>
      </c>
      <c r="B451" s="358" t="s">
        <v>1589</v>
      </c>
      <c r="C451" s="391" t="s">
        <v>1590</v>
      </c>
      <c r="D451" s="391" t="s">
        <v>39</v>
      </c>
      <c r="E451" s="391" t="s">
        <v>694</v>
      </c>
      <c r="F451" s="393">
        <v>2021.1</v>
      </c>
      <c r="G451" s="393">
        <v>2021.7</v>
      </c>
      <c r="H451" s="391" t="s">
        <v>1585</v>
      </c>
      <c r="I451" s="398" t="s">
        <v>1591</v>
      </c>
      <c r="J451" s="400">
        <v>400</v>
      </c>
      <c r="K451" s="400">
        <v>400</v>
      </c>
      <c r="L451" s="358">
        <v>0</v>
      </c>
      <c r="M451" s="358">
        <v>0</v>
      </c>
      <c r="N451" s="358">
        <v>0</v>
      </c>
      <c r="O451" s="358">
        <v>0</v>
      </c>
      <c r="P451" s="400">
        <v>268</v>
      </c>
      <c r="Q451" s="400" t="s">
        <v>1592</v>
      </c>
      <c r="R451" s="400" t="s">
        <v>1588</v>
      </c>
    </row>
    <row r="452" ht="84.95" customHeight="1" spans="1:18">
      <c r="A452" s="358">
        <v>14</v>
      </c>
      <c r="B452" s="360" t="s">
        <v>1593</v>
      </c>
      <c r="C452" s="119" t="s">
        <v>1594</v>
      </c>
      <c r="D452" s="119" t="s">
        <v>39</v>
      </c>
      <c r="E452" s="119" t="s">
        <v>1595</v>
      </c>
      <c r="F452" s="358">
        <v>2021.1</v>
      </c>
      <c r="G452" s="358">
        <v>2021.7</v>
      </c>
      <c r="H452" s="119" t="s">
        <v>1596</v>
      </c>
      <c r="I452" s="383" t="s">
        <v>1597</v>
      </c>
      <c r="J452" s="360">
        <v>90</v>
      </c>
      <c r="K452" s="360">
        <v>90</v>
      </c>
      <c r="L452" s="358">
        <v>0</v>
      </c>
      <c r="M452" s="358">
        <v>0</v>
      </c>
      <c r="N452" s="358">
        <v>0</v>
      </c>
      <c r="O452" s="358">
        <v>0</v>
      </c>
      <c r="P452" s="360">
        <v>138</v>
      </c>
      <c r="Q452" s="382" t="s">
        <v>1598</v>
      </c>
      <c r="R452" s="119" t="s">
        <v>1599</v>
      </c>
    </row>
    <row r="453" ht="84.95" customHeight="1" spans="1:18">
      <c r="A453" s="358">
        <v>15</v>
      </c>
      <c r="B453" s="358" t="s">
        <v>1600</v>
      </c>
      <c r="C453" s="119" t="s">
        <v>1601</v>
      </c>
      <c r="D453" s="119" t="s">
        <v>39</v>
      </c>
      <c r="E453" s="119" t="s">
        <v>1556</v>
      </c>
      <c r="F453" s="358">
        <v>2021.1</v>
      </c>
      <c r="G453" s="358">
        <v>2021.7</v>
      </c>
      <c r="H453" s="119" t="s">
        <v>1596</v>
      </c>
      <c r="I453" s="383" t="s">
        <v>1602</v>
      </c>
      <c r="J453" s="360">
        <v>300</v>
      </c>
      <c r="K453" s="360">
        <v>300</v>
      </c>
      <c r="L453" s="358">
        <v>0</v>
      </c>
      <c r="M453" s="358">
        <v>0</v>
      </c>
      <c r="N453" s="358">
        <v>0</v>
      </c>
      <c r="O453" s="358">
        <v>0</v>
      </c>
      <c r="P453" s="360">
        <v>138</v>
      </c>
      <c r="Q453" s="382" t="s">
        <v>1603</v>
      </c>
      <c r="R453" s="119" t="s">
        <v>1599</v>
      </c>
    </row>
    <row r="454" ht="84.95" customHeight="1" spans="1:18">
      <c r="A454" s="358">
        <v>16</v>
      </c>
      <c r="B454" s="358" t="s">
        <v>1604</v>
      </c>
      <c r="C454" s="119" t="s">
        <v>1605</v>
      </c>
      <c r="D454" s="119" t="s">
        <v>39</v>
      </c>
      <c r="E454" s="119" t="s">
        <v>1549</v>
      </c>
      <c r="F454" s="358">
        <v>2021.1</v>
      </c>
      <c r="G454" s="358">
        <v>2021.7</v>
      </c>
      <c r="H454" s="119" t="s">
        <v>1606</v>
      </c>
      <c r="I454" s="383" t="s">
        <v>1607</v>
      </c>
      <c r="J454" s="360">
        <v>300</v>
      </c>
      <c r="K454" s="360">
        <v>300</v>
      </c>
      <c r="L454" s="358">
        <v>0</v>
      </c>
      <c r="M454" s="358">
        <v>0</v>
      </c>
      <c r="N454" s="358">
        <v>0</v>
      </c>
      <c r="O454" s="358">
        <v>0</v>
      </c>
      <c r="P454" s="360">
        <v>72</v>
      </c>
      <c r="Q454" s="382" t="s">
        <v>1608</v>
      </c>
      <c r="R454" s="119" t="s">
        <v>1599</v>
      </c>
    </row>
    <row r="455" ht="84.95" customHeight="1" spans="1:18">
      <c r="A455" s="360">
        <v>17</v>
      </c>
      <c r="B455" s="360" t="s">
        <v>1609</v>
      </c>
      <c r="C455" s="119" t="s">
        <v>1610</v>
      </c>
      <c r="D455" s="119" t="s">
        <v>39</v>
      </c>
      <c r="E455" s="119" t="s">
        <v>543</v>
      </c>
      <c r="F455" s="360">
        <v>2021.1</v>
      </c>
      <c r="G455" s="360">
        <v>2021.7</v>
      </c>
      <c r="H455" s="119" t="s">
        <v>1611</v>
      </c>
      <c r="I455" s="383" t="s">
        <v>1612</v>
      </c>
      <c r="J455" s="360">
        <v>300</v>
      </c>
      <c r="K455" s="360">
        <v>300</v>
      </c>
      <c r="L455" s="360">
        <v>0</v>
      </c>
      <c r="M455" s="360">
        <v>0</v>
      </c>
      <c r="N455" s="360">
        <v>0</v>
      </c>
      <c r="O455" s="360">
        <v>0</v>
      </c>
      <c r="P455" s="360">
        <v>244</v>
      </c>
      <c r="Q455" s="382" t="s">
        <v>1613</v>
      </c>
      <c r="R455" s="119" t="s">
        <v>1599</v>
      </c>
    </row>
    <row r="456" ht="84.95" customHeight="1" spans="1:18">
      <c r="A456" s="358">
        <v>18</v>
      </c>
      <c r="B456" s="359" t="s">
        <v>1614</v>
      </c>
      <c r="C456" s="359" t="s">
        <v>1615</v>
      </c>
      <c r="D456" s="359" t="s">
        <v>39</v>
      </c>
      <c r="E456" s="359" t="s">
        <v>1532</v>
      </c>
      <c r="F456" s="359">
        <v>2021.1</v>
      </c>
      <c r="G456" s="359">
        <v>2021.7</v>
      </c>
      <c r="H456" s="359" t="s">
        <v>1616</v>
      </c>
      <c r="I456" s="401" t="s">
        <v>1617</v>
      </c>
      <c r="J456" s="359">
        <v>400</v>
      </c>
      <c r="K456" s="359">
        <v>400</v>
      </c>
      <c r="L456" s="358">
        <v>0</v>
      </c>
      <c r="M456" s="358">
        <v>0</v>
      </c>
      <c r="N456" s="358">
        <v>0</v>
      </c>
      <c r="O456" s="358">
        <v>0</v>
      </c>
      <c r="P456" s="394">
        <v>38</v>
      </c>
      <c r="Q456" s="401" t="s">
        <v>1618</v>
      </c>
      <c r="R456" s="394" t="s">
        <v>1619</v>
      </c>
    </row>
    <row r="457" ht="84.95" customHeight="1" spans="1:18">
      <c r="A457" s="358">
        <v>19</v>
      </c>
      <c r="B457" s="359" t="s">
        <v>1620</v>
      </c>
      <c r="C457" s="359" t="s">
        <v>1621</v>
      </c>
      <c r="D457" s="359" t="s">
        <v>39</v>
      </c>
      <c r="E457" s="394" t="s">
        <v>1579</v>
      </c>
      <c r="F457" s="359">
        <v>2021.1</v>
      </c>
      <c r="G457" s="359">
        <v>2021.5</v>
      </c>
      <c r="H457" s="359" t="s">
        <v>1622</v>
      </c>
      <c r="I457" s="401" t="s">
        <v>1623</v>
      </c>
      <c r="J457" s="359">
        <v>120</v>
      </c>
      <c r="K457" s="359">
        <v>120</v>
      </c>
      <c r="L457" s="358">
        <v>0</v>
      </c>
      <c r="M457" s="358">
        <v>0</v>
      </c>
      <c r="N457" s="358">
        <v>0</v>
      </c>
      <c r="O457" s="358">
        <v>0</v>
      </c>
      <c r="P457" s="359">
        <v>38</v>
      </c>
      <c r="Q457" s="403" t="s">
        <v>1618</v>
      </c>
      <c r="R457" s="394" t="s">
        <v>1619</v>
      </c>
    </row>
    <row r="458" ht="84.95" customHeight="1" spans="1:18">
      <c r="A458" s="358">
        <v>20</v>
      </c>
      <c r="B458" s="359" t="s">
        <v>1624</v>
      </c>
      <c r="C458" s="359" t="s">
        <v>1625</v>
      </c>
      <c r="D458" s="359" t="s">
        <v>39</v>
      </c>
      <c r="E458" s="359" t="s">
        <v>1626</v>
      </c>
      <c r="F458" s="359">
        <v>2021.1</v>
      </c>
      <c r="G458" s="359">
        <v>2021.7</v>
      </c>
      <c r="H458" s="359" t="s">
        <v>1622</v>
      </c>
      <c r="I458" s="401" t="s">
        <v>1627</v>
      </c>
      <c r="J458" s="359">
        <v>80</v>
      </c>
      <c r="K458" s="359">
        <v>80</v>
      </c>
      <c r="L458" s="358">
        <v>0</v>
      </c>
      <c r="M458" s="358">
        <v>0</v>
      </c>
      <c r="N458" s="358">
        <v>0</v>
      </c>
      <c r="O458" s="358">
        <v>0</v>
      </c>
      <c r="P458" s="359">
        <v>38</v>
      </c>
      <c r="Q458" s="403" t="s">
        <v>1618</v>
      </c>
      <c r="R458" s="394" t="s">
        <v>1619</v>
      </c>
    </row>
    <row r="459" ht="96" customHeight="1" spans="1:18">
      <c r="A459" s="358">
        <v>21</v>
      </c>
      <c r="B459" s="422" t="s">
        <v>1628</v>
      </c>
      <c r="C459" s="359" t="s">
        <v>1629</v>
      </c>
      <c r="D459" s="359" t="s">
        <v>39</v>
      </c>
      <c r="E459" s="359" t="s">
        <v>1630</v>
      </c>
      <c r="F459" s="359">
        <v>2021.1</v>
      </c>
      <c r="G459" s="359">
        <v>2021.7</v>
      </c>
      <c r="H459" s="359" t="s">
        <v>1622</v>
      </c>
      <c r="I459" s="401" t="s">
        <v>1631</v>
      </c>
      <c r="J459" s="359">
        <v>355</v>
      </c>
      <c r="K459" s="359">
        <v>355</v>
      </c>
      <c r="L459" s="358">
        <v>0</v>
      </c>
      <c r="M459" s="358">
        <v>0</v>
      </c>
      <c r="N459" s="358">
        <v>0</v>
      </c>
      <c r="O459" s="358">
        <v>0</v>
      </c>
      <c r="P459" s="394">
        <v>38</v>
      </c>
      <c r="Q459" s="401" t="s">
        <v>1632</v>
      </c>
      <c r="R459" s="394" t="s">
        <v>1619</v>
      </c>
    </row>
    <row r="460" ht="122.1" customHeight="1" spans="1:18">
      <c r="A460" s="358">
        <v>22</v>
      </c>
      <c r="B460" s="422" t="s">
        <v>1633</v>
      </c>
      <c r="C460" s="359" t="s">
        <v>1634</v>
      </c>
      <c r="D460" s="359" t="s">
        <v>39</v>
      </c>
      <c r="E460" s="359" t="s">
        <v>1235</v>
      </c>
      <c r="F460" s="359">
        <v>2021.06</v>
      </c>
      <c r="G460" s="359">
        <v>2021.08</v>
      </c>
      <c r="H460" s="359" t="s">
        <v>1635</v>
      </c>
      <c r="I460" s="401" t="s">
        <v>1636</v>
      </c>
      <c r="J460" s="359">
        <v>2500</v>
      </c>
      <c r="K460" s="359">
        <v>2000</v>
      </c>
      <c r="L460" s="394">
        <v>500</v>
      </c>
      <c r="M460" s="358">
        <v>0</v>
      </c>
      <c r="N460" s="358">
        <v>0</v>
      </c>
      <c r="O460" s="358">
        <v>0</v>
      </c>
      <c r="P460" s="394">
        <v>1185</v>
      </c>
      <c r="Q460" s="401" t="s">
        <v>1637</v>
      </c>
      <c r="R460" s="396" t="s">
        <v>1638</v>
      </c>
    </row>
    <row r="461" s="126" customFormat="1" ht="149.1" customHeight="1" spans="1:18">
      <c r="A461" s="360">
        <v>23</v>
      </c>
      <c r="B461" s="423" t="s">
        <v>1639</v>
      </c>
      <c r="C461" s="394" t="s">
        <v>1640</v>
      </c>
      <c r="D461" s="394" t="s">
        <v>39</v>
      </c>
      <c r="E461" s="394" t="s">
        <v>1235</v>
      </c>
      <c r="F461" s="394">
        <v>2021.06</v>
      </c>
      <c r="G461" s="394">
        <v>2021.08</v>
      </c>
      <c r="H461" s="394" t="s">
        <v>1641</v>
      </c>
      <c r="I461" s="401" t="s">
        <v>1642</v>
      </c>
      <c r="J461" s="394">
        <v>11250</v>
      </c>
      <c r="K461" s="394">
        <v>9000</v>
      </c>
      <c r="L461" s="394">
        <v>2250</v>
      </c>
      <c r="M461" s="360">
        <v>0</v>
      </c>
      <c r="N461" s="360">
        <v>0</v>
      </c>
      <c r="O461" s="360">
        <v>0</v>
      </c>
      <c r="P461" s="394">
        <v>994</v>
      </c>
      <c r="Q461" s="401" t="s">
        <v>1643</v>
      </c>
      <c r="R461" s="394" t="s">
        <v>1644</v>
      </c>
    </row>
    <row r="462" s="126" customFormat="1" ht="149.1" customHeight="1" spans="1:18">
      <c r="A462" s="360">
        <v>24</v>
      </c>
      <c r="B462" s="423" t="s">
        <v>1645</v>
      </c>
      <c r="C462" s="394" t="s">
        <v>1646</v>
      </c>
      <c r="D462" s="394" t="s">
        <v>39</v>
      </c>
      <c r="E462" s="394" t="s">
        <v>1235</v>
      </c>
      <c r="F462" s="394">
        <v>2021.06</v>
      </c>
      <c r="G462" s="394">
        <v>2021.08</v>
      </c>
      <c r="H462" s="394" t="s">
        <v>1647</v>
      </c>
      <c r="I462" s="401" t="s">
        <v>1648</v>
      </c>
      <c r="J462" s="394">
        <v>8375</v>
      </c>
      <c r="K462" s="394">
        <v>6700</v>
      </c>
      <c r="L462" s="394">
        <v>1675</v>
      </c>
      <c r="M462" s="360">
        <v>0</v>
      </c>
      <c r="N462" s="360">
        <v>0</v>
      </c>
      <c r="O462" s="360">
        <v>0</v>
      </c>
      <c r="P462" s="394">
        <v>939</v>
      </c>
      <c r="Q462" s="401" t="s">
        <v>1643</v>
      </c>
      <c r="R462" s="394" t="s">
        <v>1649</v>
      </c>
    </row>
    <row r="463" s="126" customFormat="1" ht="149.1" customHeight="1" spans="1:18">
      <c r="A463" s="360">
        <v>25</v>
      </c>
      <c r="B463" s="423" t="s">
        <v>1650</v>
      </c>
      <c r="C463" s="394" t="s">
        <v>1651</v>
      </c>
      <c r="D463" s="394" t="s">
        <v>68</v>
      </c>
      <c r="E463" s="394" t="s">
        <v>516</v>
      </c>
      <c r="F463" s="394">
        <v>2021.06</v>
      </c>
      <c r="G463" s="394">
        <v>2021.08</v>
      </c>
      <c r="H463" s="394" t="s">
        <v>1611</v>
      </c>
      <c r="I463" s="401" t="s">
        <v>1652</v>
      </c>
      <c r="J463" s="394">
        <v>625</v>
      </c>
      <c r="K463" s="394">
        <v>500</v>
      </c>
      <c r="L463" s="394">
        <v>125</v>
      </c>
      <c r="M463" s="360">
        <v>0</v>
      </c>
      <c r="N463" s="360">
        <v>0</v>
      </c>
      <c r="O463" s="360">
        <v>0</v>
      </c>
      <c r="P463" s="394">
        <v>172</v>
      </c>
      <c r="Q463" s="401" t="s">
        <v>1643</v>
      </c>
      <c r="R463" s="396" t="s">
        <v>1653</v>
      </c>
    </row>
    <row r="464" s="126" customFormat="1" ht="149.1" customHeight="1" spans="1:18">
      <c r="A464" s="360">
        <v>26</v>
      </c>
      <c r="B464" s="423" t="s">
        <v>1654</v>
      </c>
      <c r="C464" s="394" t="s">
        <v>1655</v>
      </c>
      <c r="D464" s="394" t="s">
        <v>68</v>
      </c>
      <c r="E464" s="394" t="s">
        <v>516</v>
      </c>
      <c r="F464" s="394">
        <v>2021.06</v>
      </c>
      <c r="G464" s="394">
        <v>2021.08</v>
      </c>
      <c r="H464" s="394" t="s">
        <v>1656</v>
      </c>
      <c r="I464" s="401" t="s">
        <v>1657</v>
      </c>
      <c r="J464" s="394">
        <v>500</v>
      </c>
      <c r="K464" s="394">
        <v>400</v>
      </c>
      <c r="L464" s="394">
        <v>100</v>
      </c>
      <c r="M464" s="360">
        <v>0</v>
      </c>
      <c r="N464" s="360">
        <v>0</v>
      </c>
      <c r="O464" s="360">
        <v>0</v>
      </c>
      <c r="P464" s="394">
        <v>134</v>
      </c>
      <c r="Q464" s="401" t="s">
        <v>1643</v>
      </c>
      <c r="R464" s="396" t="s">
        <v>1658</v>
      </c>
    </row>
    <row r="465" s="126" customFormat="1" ht="149.1" customHeight="1" spans="1:18">
      <c r="A465" s="360">
        <v>27</v>
      </c>
      <c r="B465" s="394" t="s">
        <v>1659</v>
      </c>
      <c r="C465" s="394" t="s">
        <v>1660</v>
      </c>
      <c r="D465" s="394" t="s">
        <v>39</v>
      </c>
      <c r="E465" s="394" t="s">
        <v>516</v>
      </c>
      <c r="F465" s="394">
        <v>2021.06</v>
      </c>
      <c r="G465" s="394">
        <v>2021.08</v>
      </c>
      <c r="H465" s="394" t="s">
        <v>1635</v>
      </c>
      <c r="I465" s="401" t="s">
        <v>1661</v>
      </c>
      <c r="J465" s="394">
        <v>4000</v>
      </c>
      <c r="K465" s="394">
        <v>3000</v>
      </c>
      <c r="L465" s="394">
        <v>1000</v>
      </c>
      <c r="M465" s="360">
        <v>0</v>
      </c>
      <c r="N465" s="360">
        <v>0</v>
      </c>
      <c r="O465" s="360">
        <v>0</v>
      </c>
      <c r="P465" s="394">
        <v>1544</v>
      </c>
      <c r="Q465" s="401" t="s">
        <v>1662</v>
      </c>
      <c r="R465" s="396" t="s">
        <v>1663</v>
      </c>
    </row>
    <row r="466" s="126" customFormat="1" ht="126.95" customHeight="1" spans="1:18">
      <c r="A466" s="360">
        <v>28</v>
      </c>
      <c r="B466" s="423" t="s">
        <v>1664</v>
      </c>
      <c r="C466" s="394" t="s">
        <v>1665</v>
      </c>
      <c r="D466" s="394" t="s">
        <v>39</v>
      </c>
      <c r="E466" s="394" t="s">
        <v>1235</v>
      </c>
      <c r="F466" s="394">
        <v>2021.06</v>
      </c>
      <c r="G466" s="394">
        <v>2021.08</v>
      </c>
      <c r="H466" s="395" t="s">
        <v>1666</v>
      </c>
      <c r="I466" s="401" t="s">
        <v>1667</v>
      </c>
      <c r="J466" s="394">
        <v>34375</v>
      </c>
      <c r="K466" s="394">
        <v>27500</v>
      </c>
      <c r="L466" s="394">
        <v>6875</v>
      </c>
      <c r="M466" s="360">
        <v>0</v>
      </c>
      <c r="N466" s="360">
        <v>0</v>
      </c>
      <c r="O466" s="360">
        <v>0</v>
      </c>
      <c r="P466" s="394">
        <v>2193</v>
      </c>
      <c r="Q466" s="401" t="s">
        <v>1668</v>
      </c>
      <c r="R466" s="396" t="s">
        <v>1669</v>
      </c>
    </row>
    <row r="467" s="126" customFormat="1" ht="126.95" customHeight="1" spans="1:18">
      <c r="A467" s="360">
        <v>29</v>
      </c>
      <c r="B467" s="423" t="s">
        <v>1670</v>
      </c>
      <c r="C467" s="394" t="s">
        <v>1671</v>
      </c>
      <c r="D467" s="394" t="s">
        <v>39</v>
      </c>
      <c r="E467" s="394" t="s">
        <v>1235</v>
      </c>
      <c r="F467" s="394">
        <v>2021.06</v>
      </c>
      <c r="G467" s="394">
        <v>2021.08</v>
      </c>
      <c r="H467" s="394" t="s">
        <v>1672</v>
      </c>
      <c r="I467" s="401" t="s">
        <v>1673</v>
      </c>
      <c r="J467" s="394">
        <v>12500</v>
      </c>
      <c r="K467" s="394">
        <v>10000</v>
      </c>
      <c r="L467" s="394">
        <v>2500</v>
      </c>
      <c r="M467" s="360">
        <v>0</v>
      </c>
      <c r="N467" s="360">
        <v>0</v>
      </c>
      <c r="O467" s="360">
        <v>0</v>
      </c>
      <c r="P467" s="394">
        <v>1416</v>
      </c>
      <c r="Q467" s="401" t="s">
        <v>1674</v>
      </c>
      <c r="R467" s="396" t="s">
        <v>1675</v>
      </c>
    </row>
    <row r="468" s="126" customFormat="1" ht="126.95" customHeight="1" spans="1:18">
      <c r="A468" s="360">
        <v>30</v>
      </c>
      <c r="B468" s="423" t="s">
        <v>1676</v>
      </c>
      <c r="C468" s="394" t="s">
        <v>1677</v>
      </c>
      <c r="D468" s="394" t="s">
        <v>39</v>
      </c>
      <c r="E468" s="394" t="s">
        <v>1235</v>
      </c>
      <c r="F468" s="394">
        <v>2021.06</v>
      </c>
      <c r="G468" s="394">
        <v>2021.08</v>
      </c>
      <c r="H468" s="395" t="s">
        <v>1678</v>
      </c>
      <c r="I468" s="401" t="s">
        <v>1679</v>
      </c>
      <c r="J468" s="394">
        <v>20500</v>
      </c>
      <c r="K468" s="394">
        <v>16400</v>
      </c>
      <c r="L468" s="394">
        <v>4100</v>
      </c>
      <c r="M468" s="360">
        <v>0</v>
      </c>
      <c r="N468" s="360">
        <v>0</v>
      </c>
      <c r="O468" s="360">
        <v>0</v>
      </c>
      <c r="P468" s="394">
        <v>2193</v>
      </c>
      <c r="Q468" s="401" t="s">
        <v>1674</v>
      </c>
      <c r="R468" s="396" t="s">
        <v>1680</v>
      </c>
    </row>
    <row r="469" s="126" customFormat="1" ht="126.95" customHeight="1" spans="1:18">
      <c r="A469" s="360">
        <v>31</v>
      </c>
      <c r="B469" s="423" t="s">
        <v>1681</v>
      </c>
      <c r="C469" s="394" t="s">
        <v>1682</v>
      </c>
      <c r="D469" s="394" t="s">
        <v>68</v>
      </c>
      <c r="E469" s="394" t="s">
        <v>1235</v>
      </c>
      <c r="F469" s="394">
        <v>2021.06</v>
      </c>
      <c r="G469" s="394">
        <v>2021.08</v>
      </c>
      <c r="H469" s="394" t="s">
        <v>1683</v>
      </c>
      <c r="I469" s="401" t="s">
        <v>1684</v>
      </c>
      <c r="J469" s="394">
        <v>108750</v>
      </c>
      <c r="K469" s="394">
        <v>87000</v>
      </c>
      <c r="L469" s="394">
        <v>21750</v>
      </c>
      <c r="M469" s="360">
        <v>0</v>
      </c>
      <c r="N469" s="360">
        <v>0</v>
      </c>
      <c r="O469" s="360">
        <v>0</v>
      </c>
      <c r="P469" s="394">
        <v>2193</v>
      </c>
      <c r="Q469" s="401" t="s">
        <v>1674</v>
      </c>
      <c r="R469" s="396" t="s">
        <v>1680</v>
      </c>
    </row>
    <row r="470" s="126" customFormat="1" ht="126.95" customHeight="1" spans="1:18">
      <c r="A470" s="360">
        <v>32</v>
      </c>
      <c r="B470" s="423" t="s">
        <v>1685</v>
      </c>
      <c r="C470" s="396" t="s">
        <v>1686</v>
      </c>
      <c r="D470" s="394" t="s">
        <v>1687</v>
      </c>
      <c r="E470" s="394" t="s">
        <v>1235</v>
      </c>
      <c r="F470" s="394">
        <v>2021.06</v>
      </c>
      <c r="G470" s="394">
        <v>2021.08</v>
      </c>
      <c r="H470" s="394" t="s">
        <v>1688</v>
      </c>
      <c r="I470" s="401" t="s">
        <v>1689</v>
      </c>
      <c r="J470" s="394">
        <v>5125</v>
      </c>
      <c r="K470" s="394">
        <v>4100</v>
      </c>
      <c r="L470" s="394">
        <v>1025</v>
      </c>
      <c r="M470" s="360">
        <v>0</v>
      </c>
      <c r="N470" s="360">
        <v>0</v>
      </c>
      <c r="O470" s="360">
        <v>0</v>
      </c>
      <c r="P470" s="394">
        <v>716</v>
      </c>
      <c r="Q470" s="401" t="s">
        <v>1690</v>
      </c>
      <c r="R470" s="396" t="s">
        <v>1691</v>
      </c>
    </row>
    <row r="471" s="126" customFormat="1" ht="84.95" customHeight="1" spans="1:18">
      <c r="A471" s="360">
        <v>33</v>
      </c>
      <c r="B471" s="423" t="s">
        <v>1692</v>
      </c>
      <c r="C471" s="394" t="s">
        <v>1693</v>
      </c>
      <c r="D471" s="394" t="s">
        <v>1687</v>
      </c>
      <c r="E471" s="394" t="s">
        <v>1235</v>
      </c>
      <c r="F471" s="394">
        <v>2021.06</v>
      </c>
      <c r="G471" s="394">
        <v>2021.08</v>
      </c>
      <c r="H471" s="394" t="s">
        <v>1694</v>
      </c>
      <c r="I471" s="401" t="s">
        <v>1695</v>
      </c>
      <c r="J471" s="394">
        <v>7500</v>
      </c>
      <c r="K471" s="394">
        <v>6000</v>
      </c>
      <c r="L471" s="394">
        <v>1500</v>
      </c>
      <c r="M471" s="360">
        <v>0</v>
      </c>
      <c r="N471" s="360">
        <v>0</v>
      </c>
      <c r="O471" s="360">
        <v>0</v>
      </c>
      <c r="P471" s="394">
        <v>62</v>
      </c>
      <c r="Q471" s="401" t="s">
        <v>1696</v>
      </c>
      <c r="R471" s="394" t="s">
        <v>1697</v>
      </c>
    </row>
    <row r="472" ht="35.1" customHeight="1" spans="1:18">
      <c r="A472" s="397" t="s">
        <v>1698</v>
      </c>
      <c r="B472" s="397"/>
      <c r="C472" s="397"/>
      <c r="D472" s="397"/>
      <c r="E472" s="397"/>
      <c r="F472" s="397"/>
      <c r="G472" s="397"/>
      <c r="H472" s="397"/>
      <c r="I472" s="397"/>
      <c r="J472" s="397"/>
      <c r="K472" s="397"/>
      <c r="L472" s="397"/>
      <c r="M472" s="397"/>
      <c r="N472" s="397"/>
      <c r="O472" s="397"/>
      <c r="P472" s="397"/>
      <c r="Q472" s="397"/>
      <c r="R472" s="397"/>
    </row>
  </sheetData>
  <mergeCells count="23">
    <mergeCell ref="A1:R1"/>
    <mergeCell ref="Q2:R2"/>
    <mergeCell ref="J3:O3"/>
    <mergeCell ref="A6:I6"/>
    <mergeCell ref="A49:I49"/>
    <mergeCell ref="A92:I92"/>
    <mergeCell ref="A120:I120"/>
    <mergeCell ref="A350:I350"/>
    <mergeCell ref="A380:I380"/>
    <mergeCell ref="A438:I438"/>
    <mergeCell ref="A472:R472"/>
    <mergeCell ref="A3:A4"/>
    <mergeCell ref="B3:B4"/>
    <mergeCell ref="C3:C4"/>
    <mergeCell ref="D3:D4"/>
    <mergeCell ref="E3:E4"/>
    <mergeCell ref="F3:F4"/>
    <mergeCell ref="G3:G4"/>
    <mergeCell ref="H3:H4"/>
    <mergeCell ref="I3:I4"/>
    <mergeCell ref="P3:P4"/>
    <mergeCell ref="Q3:Q4"/>
    <mergeCell ref="R3:R4"/>
  </mergeCells>
  <printOptions horizontalCentered="1"/>
  <pageMargins left="0.109722222222222" right="0.109722222222222" top="0.161111111111111" bottom="0.161111111111111" header="0.298611111111111" footer="0.298611111111111"/>
  <pageSetup paperSize="9" scale="5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workbookViewId="0">
      <pane ySplit="4" topLeftCell="A5" activePane="bottomLeft" state="frozen"/>
      <selection/>
      <selection pane="bottomLeft" activeCell="K9" sqref="K9"/>
    </sheetView>
  </sheetViews>
  <sheetFormatPr defaultColWidth="8.75" defaultRowHeight="15.75"/>
  <cols>
    <col min="1" max="1" width="7.875" style="3" customWidth="1"/>
    <col min="2" max="2" width="21.125" style="4" customWidth="1"/>
    <col min="3" max="3" width="8.5" style="3" customWidth="1"/>
    <col min="4" max="4" width="10" style="3" customWidth="1"/>
    <col min="5" max="5" width="11" style="3" customWidth="1"/>
    <col min="6" max="6" width="13.5" style="5" customWidth="1"/>
    <col min="7" max="7" width="16.625" style="3" customWidth="1"/>
    <col min="8" max="8" width="11" style="3" customWidth="1"/>
    <col min="9" max="9" width="8.375" style="3" customWidth="1"/>
    <col min="10" max="10" width="10.375" style="6"/>
    <col min="11" max="16384" width="8.75" style="6"/>
  </cols>
  <sheetData>
    <row r="1" ht="30.75" customHeight="1" spans="1:9">
      <c r="A1" s="7" t="s">
        <v>1699</v>
      </c>
      <c r="B1" s="8"/>
      <c r="C1" s="9"/>
      <c r="D1" s="9"/>
      <c r="E1" s="9"/>
      <c r="F1" s="10"/>
      <c r="G1" s="9"/>
      <c r="H1" s="9"/>
      <c r="I1" s="9"/>
    </row>
    <row r="2" ht="21.75" customHeight="1" spans="1:9">
      <c r="A2" s="11"/>
      <c r="B2" s="12"/>
      <c r="F2" s="13" t="s">
        <v>1700</v>
      </c>
      <c r="G2" s="14"/>
      <c r="H2" s="14"/>
      <c r="I2" s="85"/>
    </row>
    <row r="3" ht="36.95" customHeight="1" spans="1:9">
      <c r="A3" s="15" t="s">
        <v>1701</v>
      </c>
      <c r="B3" s="16" t="s">
        <v>23</v>
      </c>
      <c r="C3" s="15" t="s">
        <v>1702</v>
      </c>
      <c r="D3" s="15" t="s">
        <v>1703</v>
      </c>
      <c r="E3" s="17"/>
      <c r="F3" s="18" t="s">
        <v>1704</v>
      </c>
      <c r="G3" s="19"/>
      <c r="H3" s="20" t="s">
        <v>6</v>
      </c>
      <c r="I3" s="86"/>
    </row>
    <row r="4" ht="48" customHeight="1" spans="1:9">
      <c r="A4" s="21"/>
      <c r="B4" s="22"/>
      <c r="C4" s="21"/>
      <c r="D4" s="21"/>
      <c r="E4" s="23" t="s">
        <v>1705</v>
      </c>
      <c r="F4" s="24" t="s">
        <v>1706</v>
      </c>
      <c r="G4" s="23" t="s">
        <v>1707</v>
      </c>
      <c r="H4" s="20"/>
      <c r="I4" s="87"/>
    </row>
    <row r="5" ht="27.95" customHeight="1" spans="1:10">
      <c r="A5" s="25" t="s">
        <v>8</v>
      </c>
      <c r="B5" s="26"/>
      <c r="C5" s="27">
        <f>C6+C78+C80+C84+C87+C92</f>
        <v>617</v>
      </c>
      <c r="D5" s="28"/>
      <c r="E5" s="424" t="s">
        <v>1708</v>
      </c>
      <c r="F5" s="29">
        <f>F6+F78+F80+F84+F87+F92</f>
        <v>465881.2459</v>
      </c>
      <c r="G5" s="30">
        <f>F5/116528.8865</f>
        <v>3.99798933889238</v>
      </c>
      <c r="H5" s="27">
        <f>H6+H78+H80+H84+H87+H92</f>
        <v>68080</v>
      </c>
      <c r="I5" s="88"/>
      <c r="J5" s="89"/>
    </row>
    <row r="6" ht="27.95" customHeight="1" spans="1:10">
      <c r="A6" s="31" t="s">
        <v>1709</v>
      </c>
      <c r="B6" s="32" t="s">
        <v>1710</v>
      </c>
      <c r="C6" s="27">
        <f>C7+C24+C47+C64+C73+C76</f>
        <v>427</v>
      </c>
      <c r="D6" s="28"/>
      <c r="E6" s="424" t="s">
        <v>1708</v>
      </c>
      <c r="F6" s="29">
        <f>F7+F24+F47+F64+F73+F76</f>
        <v>161996.5668</v>
      </c>
      <c r="G6" s="30">
        <f t="shared" ref="G6:G23" si="0">F6/116528.8865</f>
        <v>1.39018377044219</v>
      </c>
      <c r="H6" s="27">
        <f>H7+H24+H47+H64+H73+H76</f>
        <v>31030</v>
      </c>
      <c r="I6" s="88"/>
      <c r="J6" s="89"/>
    </row>
    <row r="7" ht="27.95" customHeight="1" spans="1:10">
      <c r="A7" s="31" t="s">
        <v>1711</v>
      </c>
      <c r="B7" s="32" t="s">
        <v>291</v>
      </c>
      <c r="C7" s="27">
        <f>SUM(C8:C23)</f>
        <v>31</v>
      </c>
      <c r="D7" s="27"/>
      <c r="E7" s="424" t="s">
        <v>1708</v>
      </c>
      <c r="F7" s="29">
        <f>SUM(F8:F23)</f>
        <v>5540.551</v>
      </c>
      <c r="G7" s="30">
        <f t="shared" si="0"/>
        <v>0.0475465883731756</v>
      </c>
      <c r="H7" s="27">
        <f>SUM(H8:H23)</f>
        <v>3426</v>
      </c>
      <c r="I7" s="88"/>
      <c r="J7" s="89"/>
    </row>
    <row r="8" ht="27.95" customHeight="1" spans="1:10">
      <c r="A8" s="27">
        <v>1</v>
      </c>
      <c r="B8" s="33" t="s">
        <v>1712</v>
      </c>
      <c r="C8" s="34">
        <v>2</v>
      </c>
      <c r="D8" s="34">
        <v>2</v>
      </c>
      <c r="E8" s="35" t="s">
        <v>1713</v>
      </c>
      <c r="F8" s="36">
        <v>1772</v>
      </c>
      <c r="G8" s="30">
        <f t="shared" si="0"/>
        <v>0.0152065299276673</v>
      </c>
      <c r="H8" s="34">
        <v>80</v>
      </c>
      <c r="I8" s="90"/>
      <c r="J8" s="89"/>
    </row>
    <row r="9" ht="27.95" customHeight="1" spans="1:10">
      <c r="A9" s="27">
        <v>2</v>
      </c>
      <c r="B9" s="37" t="s">
        <v>349</v>
      </c>
      <c r="C9" s="38">
        <v>1</v>
      </c>
      <c r="D9" s="38">
        <v>1</v>
      </c>
      <c r="E9" s="39" t="s">
        <v>1713</v>
      </c>
      <c r="F9" s="40">
        <v>900</v>
      </c>
      <c r="G9" s="30">
        <f t="shared" si="0"/>
        <v>0.00772340684813804</v>
      </c>
      <c r="H9" s="38">
        <v>104</v>
      </c>
      <c r="I9" s="90"/>
      <c r="J9" s="1"/>
    </row>
    <row r="10" ht="27.95" customHeight="1" spans="1:9">
      <c r="A10" s="27">
        <v>3</v>
      </c>
      <c r="B10" s="33" t="s">
        <v>1714</v>
      </c>
      <c r="C10" s="41">
        <v>1</v>
      </c>
      <c r="D10" s="41">
        <v>5</v>
      </c>
      <c r="E10" s="42" t="s">
        <v>1715</v>
      </c>
      <c r="F10" s="43">
        <v>150</v>
      </c>
      <c r="G10" s="30">
        <f t="shared" si="0"/>
        <v>0.00128723447468967</v>
      </c>
      <c r="H10" s="41">
        <v>10</v>
      </c>
      <c r="I10" s="90"/>
    </row>
    <row r="11" ht="27.95" customHeight="1" spans="1:9">
      <c r="A11" s="27">
        <v>4</v>
      </c>
      <c r="B11" s="37" t="s">
        <v>353</v>
      </c>
      <c r="C11" s="34">
        <v>1</v>
      </c>
      <c r="D11" s="34">
        <v>100</v>
      </c>
      <c r="E11" s="35" t="s">
        <v>1716</v>
      </c>
      <c r="F11" s="36">
        <v>12</v>
      </c>
      <c r="G11" s="30">
        <f t="shared" si="0"/>
        <v>0.000102978757975174</v>
      </c>
      <c r="H11" s="34">
        <v>5</v>
      </c>
      <c r="I11" s="90"/>
    </row>
    <row r="12" ht="27.95" customHeight="1" spans="1:9">
      <c r="A12" s="27">
        <v>5</v>
      </c>
      <c r="B12" s="37" t="s">
        <v>357</v>
      </c>
      <c r="C12" s="34">
        <v>1</v>
      </c>
      <c r="D12" s="34">
        <v>200</v>
      </c>
      <c r="E12" s="35" t="s">
        <v>1716</v>
      </c>
      <c r="F12" s="36">
        <v>6</v>
      </c>
      <c r="G12" s="30">
        <f t="shared" si="0"/>
        <v>5.14893789875869e-5</v>
      </c>
      <c r="H12" s="34">
        <v>149</v>
      </c>
      <c r="I12" s="90"/>
    </row>
    <row r="13" ht="27.95" customHeight="1" spans="1:9">
      <c r="A13" s="27">
        <v>6</v>
      </c>
      <c r="B13" s="37" t="s">
        <v>361</v>
      </c>
      <c r="C13" s="34">
        <v>1</v>
      </c>
      <c r="D13" s="34">
        <v>1</v>
      </c>
      <c r="E13" s="35" t="s">
        <v>1713</v>
      </c>
      <c r="F13" s="36">
        <v>2</v>
      </c>
      <c r="G13" s="30">
        <f t="shared" si="0"/>
        <v>1.71631263291956e-5</v>
      </c>
      <c r="H13" s="34">
        <v>215</v>
      </c>
      <c r="I13" s="90"/>
    </row>
    <row r="14" ht="27.95" customHeight="1" spans="1:9">
      <c r="A14" s="27">
        <v>7</v>
      </c>
      <c r="B14" s="37" t="s">
        <v>1717</v>
      </c>
      <c r="C14" s="34">
        <v>1</v>
      </c>
      <c r="D14" s="34">
        <v>1</v>
      </c>
      <c r="E14" s="35" t="s">
        <v>1718</v>
      </c>
      <c r="F14" s="36">
        <v>62.141</v>
      </c>
      <c r="G14" s="30">
        <f t="shared" si="0"/>
        <v>0.000533266916611273</v>
      </c>
      <c r="H14" s="34">
        <v>125</v>
      </c>
      <c r="I14" s="90"/>
    </row>
    <row r="15" ht="27.95" customHeight="1" spans="1:9">
      <c r="A15" s="27">
        <v>8</v>
      </c>
      <c r="B15" s="37" t="s">
        <v>865</v>
      </c>
      <c r="C15" s="34">
        <v>1</v>
      </c>
      <c r="D15" s="34">
        <v>20</v>
      </c>
      <c r="E15" s="35" t="s">
        <v>1718</v>
      </c>
      <c r="F15" s="36">
        <v>60</v>
      </c>
      <c r="G15" s="30">
        <f t="shared" si="0"/>
        <v>0.000514893789875869</v>
      </c>
      <c r="H15" s="34">
        <v>20</v>
      </c>
      <c r="I15" s="90"/>
    </row>
    <row r="16" ht="27.95" customHeight="1" spans="1:9">
      <c r="A16" s="27">
        <v>9</v>
      </c>
      <c r="B16" s="37" t="s">
        <v>1719</v>
      </c>
      <c r="C16" s="34">
        <v>6</v>
      </c>
      <c r="D16" s="34">
        <v>1900</v>
      </c>
      <c r="E16" s="35" t="s">
        <v>1720</v>
      </c>
      <c r="F16" s="36">
        <v>323</v>
      </c>
      <c r="G16" s="30">
        <f t="shared" si="0"/>
        <v>0.0027718449021651</v>
      </c>
      <c r="H16" s="34">
        <v>600</v>
      </c>
      <c r="I16" s="90"/>
    </row>
    <row r="17" ht="27.95" customHeight="1" spans="1:9">
      <c r="A17" s="27">
        <v>10</v>
      </c>
      <c r="B17" s="37" t="s">
        <v>573</v>
      </c>
      <c r="C17" s="34">
        <v>3</v>
      </c>
      <c r="D17" s="34">
        <v>5</v>
      </c>
      <c r="E17" s="35" t="s">
        <v>1721</v>
      </c>
      <c r="F17" s="36">
        <v>16.2</v>
      </c>
      <c r="G17" s="30">
        <f t="shared" si="0"/>
        <v>0.000139021323266485</v>
      </c>
      <c r="H17" s="34">
        <v>341</v>
      </c>
      <c r="I17" s="90"/>
    </row>
    <row r="18" ht="27.95" customHeight="1" spans="1:9">
      <c r="A18" s="27">
        <v>11</v>
      </c>
      <c r="B18" s="37" t="s">
        <v>694</v>
      </c>
      <c r="C18" s="34">
        <f>1+3</f>
        <v>4</v>
      </c>
      <c r="D18" s="34">
        <f>1+3</f>
        <v>4</v>
      </c>
      <c r="E18" s="35" t="s">
        <v>1718</v>
      </c>
      <c r="F18" s="36">
        <f>400+665</f>
        <v>1065</v>
      </c>
      <c r="G18" s="30">
        <f t="shared" si="0"/>
        <v>0.00913936477029668</v>
      </c>
      <c r="H18" s="34">
        <f>268+127</f>
        <v>395</v>
      </c>
      <c r="I18" s="90"/>
    </row>
    <row r="19" ht="27.95" customHeight="1" spans="1:9">
      <c r="A19" s="27">
        <v>12</v>
      </c>
      <c r="B19" s="37" t="s">
        <v>1722</v>
      </c>
      <c r="C19" s="34">
        <v>5</v>
      </c>
      <c r="D19" s="34">
        <v>5</v>
      </c>
      <c r="E19" s="35" t="s">
        <v>1718</v>
      </c>
      <c r="F19" s="36">
        <v>361.41</v>
      </c>
      <c r="G19" s="30">
        <f t="shared" si="0"/>
        <v>0.0031014627433173</v>
      </c>
      <c r="H19" s="34">
        <v>90</v>
      </c>
      <c r="I19" s="90"/>
    </row>
    <row r="20" ht="27.95" customHeight="1" spans="1:9">
      <c r="A20" s="27">
        <v>13</v>
      </c>
      <c r="B20" s="37" t="s">
        <v>994</v>
      </c>
      <c r="C20" s="34">
        <v>1</v>
      </c>
      <c r="D20" s="34">
        <v>9000</v>
      </c>
      <c r="E20" s="35" t="s">
        <v>1723</v>
      </c>
      <c r="F20" s="36">
        <v>37.8</v>
      </c>
      <c r="G20" s="30">
        <f t="shared" si="0"/>
        <v>0.000324383087621798</v>
      </c>
      <c r="H20" s="34">
        <v>100</v>
      </c>
      <c r="I20" s="90"/>
    </row>
    <row r="21" ht="27.95" customHeight="1" spans="1:9">
      <c r="A21" s="27">
        <v>14</v>
      </c>
      <c r="B21" s="37" t="s">
        <v>1724</v>
      </c>
      <c r="C21" s="34">
        <v>1</v>
      </c>
      <c r="D21" s="34">
        <v>1</v>
      </c>
      <c r="E21" s="35" t="s">
        <v>1718</v>
      </c>
      <c r="F21" s="36">
        <v>60</v>
      </c>
      <c r="G21" s="30">
        <f t="shared" si="0"/>
        <v>0.000514893789875869</v>
      </c>
      <c r="H21" s="34">
        <v>30</v>
      </c>
      <c r="I21" s="90"/>
    </row>
    <row r="22" ht="27.95" customHeight="1" spans="1:9">
      <c r="A22" s="27">
        <v>15</v>
      </c>
      <c r="B22" s="44" t="s">
        <v>1725</v>
      </c>
      <c r="C22" s="45">
        <v>1</v>
      </c>
      <c r="D22" s="45">
        <v>12</v>
      </c>
      <c r="E22" s="45" t="s">
        <v>1726</v>
      </c>
      <c r="F22" s="46">
        <v>13</v>
      </c>
      <c r="G22" s="47">
        <f t="shared" si="0"/>
        <v>0.000111560321139772</v>
      </c>
      <c r="H22" s="45">
        <v>745</v>
      </c>
      <c r="I22" s="90"/>
    </row>
    <row r="23" ht="27.95" customHeight="1" spans="1:9">
      <c r="A23" s="27">
        <v>16</v>
      </c>
      <c r="B23" s="37" t="s">
        <v>1727</v>
      </c>
      <c r="C23" s="48">
        <v>1</v>
      </c>
      <c r="D23" s="48">
        <v>1</v>
      </c>
      <c r="E23" s="48" t="s">
        <v>1718</v>
      </c>
      <c r="F23" s="49">
        <v>700</v>
      </c>
      <c r="G23" s="50">
        <f t="shared" si="0"/>
        <v>0.00600709421521847</v>
      </c>
      <c r="H23" s="51">
        <v>417</v>
      </c>
      <c r="I23" s="90"/>
    </row>
    <row r="24" ht="27.95" customHeight="1" spans="1:10">
      <c r="A24" s="31" t="s">
        <v>1728</v>
      </c>
      <c r="B24" s="32" t="s">
        <v>204</v>
      </c>
      <c r="C24" s="27">
        <f>SUM(C25:C46)</f>
        <v>212</v>
      </c>
      <c r="D24" s="27"/>
      <c r="E24" s="424" t="s">
        <v>1708</v>
      </c>
      <c r="F24" s="29">
        <f>SUM(F25:F46)</f>
        <v>59817.3735</v>
      </c>
      <c r="G24" s="30">
        <f t="shared" ref="G24:G52" si="1">F24/116528.8865</f>
        <v>0.51332656903059</v>
      </c>
      <c r="H24" s="27">
        <f>SUM(H25:H46)</f>
        <v>13491</v>
      </c>
      <c r="I24" s="88"/>
      <c r="J24" s="1"/>
    </row>
    <row r="25" ht="27.95" customHeight="1" spans="1:9">
      <c r="A25" s="27">
        <v>1</v>
      </c>
      <c r="B25" s="52" t="s">
        <v>450</v>
      </c>
      <c r="C25" s="53">
        <f>37+2+4+31</f>
        <v>74</v>
      </c>
      <c r="D25" s="53">
        <f>(9130+677)+2076+200+30+18490</f>
        <v>30603</v>
      </c>
      <c r="E25" s="54" t="s">
        <v>1729</v>
      </c>
      <c r="F25" s="55">
        <f>9596.75+400+110+4761</f>
        <v>14867.75</v>
      </c>
      <c r="G25" s="56">
        <f t="shared" si="1"/>
        <v>0.127588535740449</v>
      </c>
      <c r="H25" s="53">
        <f>1232+264+61+1852</f>
        <v>3409</v>
      </c>
      <c r="I25" s="90"/>
    </row>
    <row r="26" ht="27.95" customHeight="1" spans="1:10">
      <c r="A26" s="27">
        <v>2</v>
      </c>
      <c r="B26" s="37" t="s">
        <v>1730</v>
      </c>
      <c r="C26" s="38">
        <v>4</v>
      </c>
      <c r="D26" s="57">
        <v>4</v>
      </c>
      <c r="E26" s="58" t="s">
        <v>1713</v>
      </c>
      <c r="F26" s="59">
        <v>425.68</v>
      </c>
      <c r="G26" s="56">
        <f t="shared" si="1"/>
        <v>0.003652999807906</v>
      </c>
      <c r="H26" s="57">
        <v>274</v>
      </c>
      <c r="I26" s="91"/>
      <c r="J26" s="1"/>
    </row>
    <row r="27" s="1" customFormat="1" ht="27.95" customHeight="1" spans="1:9">
      <c r="A27" s="27">
        <v>3</v>
      </c>
      <c r="B27" s="60" t="s">
        <v>341</v>
      </c>
      <c r="C27" s="53">
        <v>1</v>
      </c>
      <c r="D27" s="53">
        <v>1</v>
      </c>
      <c r="E27" s="54" t="s">
        <v>1718</v>
      </c>
      <c r="F27" s="55">
        <v>600</v>
      </c>
      <c r="G27" s="56">
        <f t="shared" si="1"/>
        <v>0.00514893789875869</v>
      </c>
      <c r="H27" s="53">
        <v>74</v>
      </c>
      <c r="I27" s="90"/>
    </row>
    <row r="28" s="1" customFormat="1" ht="27.95" customHeight="1" spans="1:9">
      <c r="A28" s="27">
        <v>4</v>
      </c>
      <c r="B28" s="60" t="s">
        <v>377</v>
      </c>
      <c r="C28" s="61">
        <v>1</v>
      </c>
      <c r="D28" s="61">
        <v>1</v>
      </c>
      <c r="E28" s="62" t="s">
        <v>1718</v>
      </c>
      <c r="F28" s="63">
        <v>170</v>
      </c>
      <c r="G28" s="56">
        <f t="shared" si="1"/>
        <v>0.00145886573798163</v>
      </c>
      <c r="H28" s="61">
        <v>50</v>
      </c>
      <c r="I28" s="90"/>
    </row>
    <row r="29" ht="27.95" customHeight="1" spans="1:9">
      <c r="A29" s="27">
        <v>5</v>
      </c>
      <c r="B29" s="64" t="s">
        <v>1731</v>
      </c>
      <c r="C29" s="65">
        <f>9+3</f>
        <v>12</v>
      </c>
      <c r="D29" s="65">
        <f>129+3</f>
        <v>132</v>
      </c>
      <c r="E29" s="66" t="s">
        <v>1721</v>
      </c>
      <c r="F29" s="67">
        <f>1067.6-8+195</f>
        <v>1254.6</v>
      </c>
      <c r="G29" s="68">
        <f t="shared" si="1"/>
        <v>0.0107664291463044</v>
      </c>
      <c r="H29" s="65">
        <f>463+28</f>
        <v>491</v>
      </c>
      <c r="I29" s="90"/>
    </row>
    <row r="30" ht="27.95" customHeight="1" spans="1:9">
      <c r="A30" s="27">
        <v>6</v>
      </c>
      <c r="B30" s="52" t="s">
        <v>1532</v>
      </c>
      <c r="C30" s="53">
        <f>20+4+55</f>
        <v>79</v>
      </c>
      <c r="D30" s="53">
        <f>14+6+4+42</f>
        <v>66</v>
      </c>
      <c r="E30" s="54" t="s">
        <v>1718</v>
      </c>
      <c r="F30" s="55">
        <f>16282.52+2410+7974.9335</f>
        <v>26667.4535</v>
      </c>
      <c r="G30" s="56">
        <f t="shared" si="1"/>
        <v>0.228848436649225</v>
      </c>
      <c r="H30" s="53">
        <f>1721+476+3014</f>
        <v>5211</v>
      </c>
      <c r="I30" s="90"/>
    </row>
    <row r="31" ht="27.95" customHeight="1" spans="1:9">
      <c r="A31" s="27">
        <v>7</v>
      </c>
      <c r="B31" s="60" t="s">
        <v>247</v>
      </c>
      <c r="C31" s="53">
        <v>1</v>
      </c>
      <c r="D31" s="61">
        <v>1</v>
      </c>
      <c r="E31" s="54" t="s">
        <v>1718</v>
      </c>
      <c r="F31" s="55">
        <v>10</v>
      </c>
      <c r="G31" s="56">
        <f t="shared" si="1"/>
        <v>8.58156316459782e-5</v>
      </c>
      <c r="H31" s="53">
        <v>5</v>
      </c>
      <c r="I31" s="92"/>
    </row>
    <row r="32" ht="27.95" customHeight="1" spans="1:9">
      <c r="A32" s="27">
        <v>8</v>
      </c>
      <c r="B32" s="69" t="s">
        <v>1732</v>
      </c>
      <c r="C32" s="70">
        <f>2+1</f>
        <v>3</v>
      </c>
      <c r="D32" s="71">
        <f>2+1</f>
        <v>3</v>
      </c>
      <c r="E32" s="72" t="s">
        <v>1718</v>
      </c>
      <c r="F32" s="73">
        <f>552.5+105</f>
        <v>657.5</v>
      </c>
      <c r="G32" s="68">
        <f t="shared" si="1"/>
        <v>0.00564237778072307</v>
      </c>
      <c r="H32" s="71">
        <f>51+84</f>
        <v>135</v>
      </c>
      <c r="I32" s="90"/>
    </row>
    <row r="33" ht="27.95" customHeight="1" spans="1:9">
      <c r="A33" s="27">
        <v>9</v>
      </c>
      <c r="B33" s="52" t="s">
        <v>386</v>
      </c>
      <c r="C33" s="53">
        <v>2</v>
      </c>
      <c r="D33" s="53">
        <v>2</v>
      </c>
      <c r="E33" s="54" t="s">
        <v>1733</v>
      </c>
      <c r="F33" s="55">
        <v>671</v>
      </c>
      <c r="G33" s="56">
        <f t="shared" si="1"/>
        <v>0.00575822888344514</v>
      </c>
      <c r="H33" s="53">
        <v>1417</v>
      </c>
      <c r="I33" s="90"/>
    </row>
    <row r="34" ht="27.95" customHeight="1" spans="1:9">
      <c r="A34" s="27">
        <v>10</v>
      </c>
      <c r="B34" s="52" t="s">
        <v>382</v>
      </c>
      <c r="C34" s="53">
        <f>3+6</f>
        <v>9</v>
      </c>
      <c r="D34" s="53">
        <f>3+6</f>
        <v>9</v>
      </c>
      <c r="E34" s="54" t="s">
        <v>1718</v>
      </c>
      <c r="F34" s="55">
        <f>460+331.32</f>
        <v>791.32</v>
      </c>
      <c r="G34" s="56">
        <f t="shared" si="1"/>
        <v>0.00679076256340955</v>
      </c>
      <c r="H34" s="53">
        <f>182+388</f>
        <v>570</v>
      </c>
      <c r="I34" s="90"/>
    </row>
    <row r="35" ht="27.95" customHeight="1" spans="1:9">
      <c r="A35" s="27">
        <v>11</v>
      </c>
      <c r="B35" s="52" t="s">
        <v>1734</v>
      </c>
      <c r="C35" s="53">
        <v>1</v>
      </c>
      <c r="D35" s="53">
        <v>3500</v>
      </c>
      <c r="E35" s="54" t="s">
        <v>1735</v>
      </c>
      <c r="F35" s="55">
        <v>14</v>
      </c>
      <c r="G35" s="56">
        <f t="shared" si="1"/>
        <v>0.000120141884304369</v>
      </c>
      <c r="H35" s="53">
        <v>5</v>
      </c>
      <c r="I35" s="90"/>
    </row>
    <row r="36" ht="27.95" customHeight="1" spans="1:9">
      <c r="A36" s="27">
        <v>12</v>
      </c>
      <c r="B36" s="33" t="s">
        <v>1736</v>
      </c>
      <c r="C36" s="74">
        <v>8</v>
      </c>
      <c r="D36" s="74">
        <v>19</v>
      </c>
      <c r="E36" s="28" t="s">
        <v>1721</v>
      </c>
      <c r="F36" s="75">
        <v>583.5</v>
      </c>
      <c r="G36" s="30">
        <f t="shared" si="1"/>
        <v>0.00500734210654283</v>
      </c>
      <c r="H36" s="74">
        <v>759</v>
      </c>
      <c r="I36" s="90"/>
    </row>
    <row r="37" ht="27.95" customHeight="1" spans="1:9">
      <c r="A37" s="27">
        <v>13</v>
      </c>
      <c r="B37" s="33" t="s">
        <v>663</v>
      </c>
      <c r="C37" s="74">
        <v>2</v>
      </c>
      <c r="D37" s="74">
        <v>2000</v>
      </c>
      <c r="E37" s="28" t="s">
        <v>1737</v>
      </c>
      <c r="F37" s="75">
        <v>6.97</v>
      </c>
      <c r="G37" s="30">
        <f t="shared" si="1"/>
        <v>5.98134952572468e-5</v>
      </c>
      <c r="H37" s="74">
        <v>100</v>
      </c>
      <c r="I37" s="90"/>
    </row>
    <row r="38" ht="27.95" customHeight="1" spans="1:9">
      <c r="A38" s="27">
        <v>14</v>
      </c>
      <c r="B38" s="33" t="s">
        <v>1738</v>
      </c>
      <c r="C38" s="74">
        <v>1</v>
      </c>
      <c r="D38" s="74">
        <v>1500</v>
      </c>
      <c r="E38" s="28" t="s">
        <v>1737</v>
      </c>
      <c r="F38" s="75">
        <v>15</v>
      </c>
      <c r="G38" s="30">
        <f t="shared" si="1"/>
        <v>0.000128723447468967</v>
      </c>
      <c r="H38" s="74">
        <v>100</v>
      </c>
      <c r="I38" s="90"/>
    </row>
    <row r="39" ht="27.95" customHeight="1" spans="1:9">
      <c r="A39" s="27">
        <v>15</v>
      </c>
      <c r="B39" s="33" t="s">
        <v>1739</v>
      </c>
      <c r="C39" s="74">
        <v>3</v>
      </c>
      <c r="D39" s="74">
        <v>3</v>
      </c>
      <c r="E39" s="28" t="s">
        <v>1718</v>
      </c>
      <c r="F39" s="75">
        <v>1501</v>
      </c>
      <c r="G39" s="30">
        <f t="shared" si="1"/>
        <v>0.0128809263100613</v>
      </c>
      <c r="H39" s="74">
        <v>221</v>
      </c>
      <c r="I39" s="90"/>
    </row>
    <row r="40" ht="27.95" customHeight="1" spans="1:9">
      <c r="A40" s="27">
        <v>16</v>
      </c>
      <c r="B40" s="33" t="s">
        <v>1740</v>
      </c>
      <c r="C40" s="74">
        <v>2</v>
      </c>
      <c r="D40" s="74">
        <v>500</v>
      </c>
      <c r="E40" s="28" t="s">
        <v>1741</v>
      </c>
      <c r="F40" s="75">
        <v>90</v>
      </c>
      <c r="G40" s="30">
        <f t="shared" si="1"/>
        <v>0.000772340684813804</v>
      </c>
      <c r="H40" s="74">
        <v>42</v>
      </c>
      <c r="I40" s="90"/>
    </row>
    <row r="41" ht="27.95" customHeight="1" spans="1:9">
      <c r="A41" s="27">
        <v>17</v>
      </c>
      <c r="B41" s="33" t="s">
        <v>1742</v>
      </c>
      <c r="C41" s="74">
        <v>2</v>
      </c>
      <c r="D41" s="74">
        <v>2</v>
      </c>
      <c r="E41" s="28" t="s">
        <v>1718</v>
      </c>
      <c r="F41" s="75">
        <v>70</v>
      </c>
      <c r="G41" s="30">
        <f t="shared" si="1"/>
        <v>0.000600709421521847</v>
      </c>
      <c r="H41" s="74">
        <v>143</v>
      </c>
      <c r="I41" s="90"/>
    </row>
    <row r="42" ht="27.95" customHeight="1" spans="1:9">
      <c r="A42" s="27">
        <v>18</v>
      </c>
      <c r="B42" s="33" t="s">
        <v>1743</v>
      </c>
      <c r="C42" s="74">
        <v>1</v>
      </c>
      <c r="D42" s="74">
        <v>300</v>
      </c>
      <c r="E42" s="28" t="s">
        <v>1744</v>
      </c>
      <c r="F42" s="75">
        <v>30</v>
      </c>
      <c r="G42" s="30">
        <f t="shared" si="1"/>
        <v>0.000257446894937935</v>
      </c>
      <c r="H42" s="74">
        <v>66</v>
      </c>
      <c r="I42" s="90"/>
    </row>
    <row r="43" ht="27.95" customHeight="1" spans="1:9">
      <c r="A43" s="27">
        <v>19</v>
      </c>
      <c r="B43" s="64" t="s">
        <v>1745</v>
      </c>
      <c r="C43" s="76">
        <v>1</v>
      </c>
      <c r="D43" s="77">
        <v>1</v>
      </c>
      <c r="E43" s="77" t="s">
        <v>1713</v>
      </c>
      <c r="F43" s="78">
        <v>8000</v>
      </c>
      <c r="G43" s="30">
        <f t="shared" si="1"/>
        <v>0.0686525053167825</v>
      </c>
      <c r="H43" s="77">
        <v>80</v>
      </c>
      <c r="I43" s="90"/>
    </row>
    <row r="44" ht="27.95" customHeight="1" spans="1:9">
      <c r="A44" s="27">
        <v>20</v>
      </c>
      <c r="B44" s="64" t="s">
        <v>1746</v>
      </c>
      <c r="C44" s="76">
        <v>1</v>
      </c>
      <c r="D44" s="77">
        <v>1</v>
      </c>
      <c r="E44" s="77" t="s">
        <v>1713</v>
      </c>
      <c r="F44" s="78">
        <v>3000</v>
      </c>
      <c r="G44" s="30">
        <f t="shared" si="1"/>
        <v>0.0257446894937935</v>
      </c>
      <c r="H44" s="77">
        <v>118</v>
      </c>
      <c r="I44" s="90"/>
    </row>
    <row r="45" ht="27.95" customHeight="1" spans="1:9">
      <c r="A45" s="27">
        <v>21</v>
      </c>
      <c r="B45" s="64" t="s">
        <v>618</v>
      </c>
      <c r="C45" s="48">
        <v>3</v>
      </c>
      <c r="D45" s="48">
        <v>31</v>
      </c>
      <c r="E45" s="48" t="s">
        <v>1747</v>
      </c>
      <c r="F45" s="49">
        <v>312.1</v>
      </c>
      <c r="G45" s="30">
        <f t="shared" si="1"/>
        <v>0.00267830586367098</v>
      </c>
      <c r="H45" s="48">
        <v>166</v>
      </c>
      <c r="I45" s="90"/>
    </row>
    <row r="46" ht="27.95" customHeight="1" spans="1:9">
      <c r="A46" s="27">
        <v>22</v>
      </c>
      <c r="B46" s="64" t="s">
        <v>629</v>
      </c>
      <c r="C46" s="48">
        <v>1</v>
      </c>
      <c r="D46" s="48">
        <v>7500</v>
      </c>
      <c r="E46" s="48" t="s">
        <v>1748</v>
      </c>
      <c r="F46" s="49">
        <v>79.5</v>
      </c>
      <c r="G46" s="30">
        <f t="shared" si="1"/>
        <v>0.000682234271585527</v>
      </c>
      <c r="H46" s="48">
        <v>55</v>
      </c>
      <c r="I46" s="90"/>
    </row>
    <row r="47" ht="27.95" customHeight="1" spans="1:9">
      <c r="A47" s="31" t="s">
        <v>1749</v>
      </c>
      <c r="B47" s="32" t="s">
        <v>544</v>
      </c>
      <c r="C47" s="34">
        <f>SUM(C48:C63)</f>
        <v>136</v>
      </c>
      <c r="D47" s="28"/>
      <c r="E47" s="424" t="s">
        <v>1708</v>
      </c>
      <c r="F47" s="36">
        <f>SUM(F48:F63)</f>
        <v>86270.519</v>
      </c>
      <c r="G47" s="30">
        <f t="shared" si="1"/>
        <v>0.740335908041136</v>
      </c>
      <c r="H47" s="34">
        <f>SUM(H48:H63)</f>
        <v>11615</v>
      </c>
      <c r="I47" s="93"/>
    </row>
    <row r="48" ht="27.95" customHeight="1" spans="1:9">
      <c r="A48" s="27">
        <v>1</v>
      </c>
      <c r="B48" s="33" t="s">
        <v>1750</v>
      </c>
      <c r="C48" s="38">
        <v>3</v>
      </c>
      <c r="D48" s="38">
        <v>950</v>
      </c>
      <c r="E48" s="39" t="s">
        <v>1716</v>
      </c>
      <c r="F48" s="40">
        <v>196</v>
      </c>
      <c r="G48" s="30">
        <f t="shared" si="1"/>
        <v>0.00168198638026117</v>
      </c>
      <c r="H48" s="38">
        <v>163</v>
      </c>
      <c r="I48" s="90"/>
    </row>
    <row r="49" ht="27.95" customHeight="1" spans="1:9">
      <c r="A49" s="27">
        <v>2</v>
      </c>
      <c r="B49" s="33" t="s">
        <v>543</v>
      </c>
      <c r="C49" s="34">
        <f>28+12+5+21+41</f>
        <v>107</v>
      </c>
      <c r="D49" s="74">
        <f>330.728+60.01+494.2</f>
        <v>884.938</v>
      </c>
      <c r="E49" s="28" t="s">
        <v>1747</v>
      </c>
      <c r="F49" s="75">
        <f>15043.602+3991.76+6278.61</f>
        <v>25313.972</v>
      </c>
      <c r="G49" s="30">
        <f t="shared" si="1"/>
        <v>0.217233449664861</v>
      </c>
      <c r="H49" s="74">
        <f>540+654+1448</f>
        <v>2642</v>
      </c>
      <c r="I49" s="90"/>
    </row>
    <row r="50" ht="27.95" customHeight="1" spans="1:9">
      <c r="A50" s="27">
        <v>3</v>
      </c>
      <c r="B50" s="33" t="s">
        <v>1751</v>
      </c>
      <c r="C50" s="34">
        <v>2</v>
      </c>
      <c r="D50" s="74">
        <v>3.9</v>
      </c>
      <c r="E50" s="28" t="s">
        <v>1747</v>
      </c>
      <c r="F50" s="75">
        <v>22.308</v>
      </c>
      <c r="G50" s="30">
        <f t="shared" si="1"/>
        <v>0.000191437511075848</v>
      </c>
      <c r="H50" s="74">
        <v>8</v>
      </c>
      <c r="I50" s="90"/>
    </row>
    <row r="51" ht="27.95" customHeight="1" spans="1:9">
      <c r="A51" s="27">
        <v>4</v>
      </c>
      <c r="B51" s="33" t="s">
        <v>562</v>
      </c>
      <c r="C51" s="34">
        <v>5</v>
      </c>
      <c r="D51" s="74">
        <v>18.8</v>
      </c>
      <c r="E51" s="28" t="s">
        <v>1747</v>
      </c>
      <c r="F51" s="75">
        <v>381.5</v>
      </c>
      <c r="G51" s="30">
        <f t="shared" si="1"/>
        <v>0.00327386634729407</v>
      </c>
      <c r="H51" s="74">
        <v>186</v>
      </c>
      <c r="I51" s="90"/>
    </row>
    <row r="52" ht="27.95" customHeight="1" spans="1:9">
      <c r="A52" s="27">
        <v>5</v>
      </c>
      <c r="B52" s="33" t="s">
        <v>640</v>
      </c>
      <c r="C52" s="34">
        <v>2</v>
      </c>
      <c r="D52" s="74">
        <v>6400</v>
      </c>
      <c r="E52" s="28" t="s">
        <v>1716</v>
      </c>
      <c r="F52" s="75">
        <v>188</v>
      </c>
      <c r="G52" s="30">
        <f t="shared" si="1"/>
        <v>0.00161333387494439</v>
      </c>
      <c r="H52" s="74">
        <v>246</v>
      </c>
      <c r="I52" s="90"/>
    </row>
    <row r="53" ht="27.95" customHeight="1" spans="1:9">
      <c r="A53" s="27">
        <v>6</v>
      </c>
      <c r="B53" s="33" t="s">
        <v>1752</v>
      </c>
      <c r="C53" s="34">
        <f>1+4</f>
        <v>5</v>
      </c>
      <c r="D53" s="74">
        <f>2635+2695</f>
        <v>5330</v>
      </c>
      <c r="E53" s="28" t="s">
        <v>1716</v>
      </c>
      <c r="F53" s="75">
        <f>210.8+189.83</f>
        <v>400.63</v>
      </c>
      <c r="G53" s="30">
        <f t="shared" ref="G53:G103" si="2">F53/116528.8865</f>
        <v>0.00343803165063282</v>
      </c>
      <c r="H53" s="74">
        <f>500+110</f>
        <v>610</v>
      </c>
      <c r="I53" s="90"/>
    </row>
    <row r="54" ht="27.95" customHeight="1" spans="1:9">
      <c r="A54" s="27">
        <v>7</v>
      </c>
      <c r="B54" s="33" t="s">
        <v>1753</v>
      </c>
      <c r="C54" s="48">
        <v>1</v>
      </c>
      <c r="D54" s="48">
        <v>2</v>
      </c>
      <c r="E54" s="48" t="s">
        <v>1718</v>
      </c>
      <c r="F54" s="49">
        <v>120</v>
      </c>
      <c r="G54" s="79">
        <f t="shared" si="2"/>
        <v>0.00102978757975174</v>
      </c>
      <c r="H54" s="48">
        <v>8</v>
      </c>
      <c r="I54" s="90"/>
    </row>
    <row r="55" ht="27.95" customHeight="1" spans="1:9">
      <c r="A55" s="27">
        <v>8</v>
      </c>
      <c r="B55" s="33" t="s">
        <v>1754</v>
      </c>
      <c r="C55" s="48">
        <v>2</v>
      </c>
      <c r="D55" s="48">
        <v>5</v>
      </c>
      <c r="E55" s="48" t="s">
        <v>1718</v>
      </c>
      <c r="F55" s="49">
        <v>58.299</v>
      </c>
      <c r="G55" s="79">
        <f t="shared" si="2"/>
        <v>0.000500296550932888</v>
      </c>
      <c r="H55" s="48">
        <v>29</v>
      </c>
      <c r="I55" s="90"/>
    </row>
    <row r="56" ht="27.95" customHeight="1" spans="1:9">
      <c r="A56" s="27">
        <v>9</v>
      </c>
      <c r="B56" s="33" t="s">
        <v>1755</v>
      </c>
      <c r="C56" s="48">
        <v>1</v>
      </c>
      <c r="D56" s="48">
        <v>147</v>
      </c>
      <c r="E56" s="48" t="s">
        <v>1718</v>
      </c>
      <c r="F56" s="49">
        <v>17194.81</v>
      </c>
      <c r="G56" s="79">
        <f t="shared" si="2"/>
        <v>0.147558348118258</v>
      </c>
      <c r="H56" s="48">
        <v>1427</v>
      </c>
      <c r="I56" s="90"/>
    </row>
    <row r="57" ht="27.95" customHeight="1" spans="1:9">
      <c r="A57" s="27">
        <v>10</v>
      </c>
      <c r="B57" s="33" t="s">
        <v>1756</v>
      </c>
      <c r="C57" s="48">
        <v>1</v>
      </c>
      <c r="D57" s="48">
        <v>46</v>
      </c>
      <c r="E57" s="48" t="s">
        <v>1747</v>
      </c>
      <c r="F57" s="49">
        <v>2045</v>
      </c>
      <c r="G57" s="79">
        <f t="shared" si="2"/>
        <v>0.0175492966716025</v>
      </c>
      <c r="H57" s="48">
        <v>500</v>
      </c>
      <c r="I57" s="90"/>
    </row>
    <row r="58" ht="27.95" customHeight="1" spans="1:9">
      <c r="A58" s="27">
        <v>11</v>
      </c>
      <c r="B58" s="80" t="s">
        <v>1757</v>
      </c>
      <c r="C58" s="81">
        <v>2</v>
      </c>
      <c r="D58" s="81">
        <v>393</v>
      </c>
      <c r="E58" s="82" t="s">
        <v>1747</v>
      </c>
      <c r="F58" s="83">
        <v>19625</v>
      </c>
      <c r="G58" s="84">
        <f t="shared" si="2"/>
        <v>0.168413177105232</v>
      </c>
      <c r="H58" s="81">
        <v>1933</v>
      </c>
      <c r="I58" s="90"/>
    </row>
    <row r="59" ht="27.95" customHeight="1" spans="1:9">
      <c r="A59" s="27">
        <v>12</v>
      </c>
      <c r="B59" s="80" t="s">
        <v>1758</v>
      </c>
      <c r="C59" s="81">
        <v>1</v>
      </c>
      <c r="D59" s="81">
        <v>2</v>
      </c>
      <c r="E59" s="82" t="s">
        <v>1718</v>
      </c>
      <c r="F59" s="83">
        <v>625</v>
      </c>
      <c r="G59" s="84">
        <f t="shared" si="2"/>
        <v>0.00536347697787364</v>
      </c>
      <c r="H59" s="81">
        <v>172</v>
      </c>
      <c r="I59" s="90"/>
    </row>
    <row r="60" ht="27.95" customHeight="1" spans="1:9">
      <c r="A60" s="27">
        <v>13</v>
      </c>
      <c r="B60" s="80" t="s">
        <v>1759</v>
      </c>
      <c r="C60" s="81">
        <v>1</v>
      </c>
      <c r="D60" s="81">
        <v>2.172</v>
      </c>
      <c r="E60" s="82" t="s">
        <v>1747</v>
      </c>
      <c r="F60" s="83">
        <v>500</v>
      </c>
      <c r="G60" s="84">
        <f t="shared" si="2"/>
        <v>0.00429078158229891</v>
      </c>
      <c r="H60" s="81">
        <v>134</v>
      </c>
      <c r="I60" s="90"/>
    </row>
    <row r="61" ht="27.95" customHeight="1" spans="1:9">
      <c r="A61" s="27">
        <v>14</v>
      </c>
      <c r="B61" s="80" t="s">
        <v>1760</v>
      </c>
      <c r="C61" s="48">
        <v>1</v>
      </c>
      <c r="D61" s="48">
        <v>3000</v>
      </c>
      <c r="E61" s="48" t="s">
        <v>1716</v>
      </c>
      <c r="F61" s="49">
        <v>1600</v>
      </c>
      <c r="G61" s="84">
        <f t="shared" si="2"/>
        <v>0.0137305010633565</v>
      </c>
      <c r="H61" s="48">
        <v>812</v>
      </c>
      <c r="I61" s="90"/>
    </row>
    <row r="62" ht="27.95" customHeight="1" spans="1:9">
      <c r="A62" s="27">
        <v>15</v>
      </c>
      <c r="B62" s="80" t="s">
        <v>1761</v>
      </c>
      <c r="C62" s="48">
        <v>1</v>
      </c>
      <c r="D62" s="48">
        <v>200</v>
      </c>
      <c r="E62" s="48" t="s">
        <v>1747</v>
      </c>
      <c r="F62" s="49">
        <v>15000</v>
      </c>
      <c r="G62" s="84">
        <f t="shared" si="2"/>
        <v>0.128723447468967</v>
      </c>
      <c r="H62" s="48">
        <v>2519</v>
      </c>
      <c r="I62" s="90"/>
    </row>
    <row r="63" ht="27.95" customHeight="1" spans="1:9">
      <c r="A63" s="27">
        <v>16</v>
      </c>
      <c r="B63" s="80" t="s">
        <v>1762</v>
      </c>
      <c r="C63" s="48">
        <v>1</v>
      </c>
      <c r="D63" s="48">
        <v>800</v>
      </c>
      <c r="E63" s="48" t="s">
        <v>1748</v>
      </c>
      <c r="F63" s="49">
        <v>3000</v>
      </c>
      <c r="G63" s="84">
        <f t="shared" si="2"/>
        <v>0.0257446894937935</v>
      </c>
      <c r="H63" s="48">
        <v>226</v>
      </c>
      <c r="I63" s="90"/>
    </row>
    <row r="64" ht="27.95" customHeight="1" spans="1:9">
      <c r="A64" s="31" t="s">
        <v>1763</v>
      </c>
      <c r="B64" s="32" t="s">
        <v>262</v>
      </c>
      <c r="C64" s="34">
        <f>SUM(C65:C72)</f>
        <v>43</v>
      </c>
      <c r="D64" s="28"/>
      <c r="E64" s="424" t="s">
        <v>1708</v>
      </c>
      <c r="F64" s="36">
        <f>SUM(F65:F72)</f>
        <v>9787.09</v>
      </c>
      <c r="G64" s="30">
        <f t="shared" si="2"/>
        <v>0.0839885310326037</v>
      </c>
      <c r="H64" s="34">
        <f>SUM(H65:H72)</f>
        <v>2051</v>
      </c>
      <c r="I64" s="90"/>
    </row>
    <row r="65" ht="27.95" customHeight="1" spans="1:9">
      <c r="A65" s="27">
        <v>1</v>
      </c>
      <c r="B65" s="33" t="s">
        <v>1556</v>
      </c>
      <c r="C65" s="41">
        <f>4+3</f>
        <v>7</v>
      </c>
      <c r="D65" s="41">
        <f>23+3</f>
        <v>26</v>
      </c>
      <c r="E65" s="42" t="s">
        <v>1713</v>
      </c>
      <c r="F65" s="43">
        <f>4368.52+750</f>
        <v>5118.52</v>
      </c>
      <c r="G65" s="30">
        <f t="shared" si="2"/>
        <v>0.0439249026892572</v>
      </c>
      <c r="H65" s="41">
        <f>206+493</f>
        <v>699</v>
      </c>
      <c r="I65" s="90"/>
    </row>
    <row r="66" ht="27.95" customHeight="1" spans="1:9">
      <c r="A66" s="27">
        <v>2</v>
      </c>
      <c r="B66" s="33" t="s">
        <v>1764</v>
      </c>
      <c r="C66" s="41"/>
      <c r="D66" s="41"/>
      <c r="E66" s="42" t="s">
        <v>1718</v>
      </c>
      <c r="F66" s="43"/>
      <c r="G66" s="30">
        <f t="shared" si="2"/>
        <v>0</v>
      </c>
      <c r="H66" s="41"/>
      <c r="I66" s="90"/>
    </row>
    <row r="67" ht="27.95" customHeight="1" spans="1:9">
      <c r="A67" s="27">
        <v>3</v>
      </c>
      <c r="B67" s="33" t="s">
        <v>1765</v>
      </c>
      <c r="C67" s="41"/>
      <c r="D67" s="41"/>
      <c r="E67" s="42" t="s">
        <v>1718</v>
      </c>
      <c r="F67" s="43"/>
      <c r="G67" s="30">
        <f t="shared" si="2"/>
        <v>0</v>
      </c>
      <c r="H67" s="41"/>
      <c r="I67" s="90"/>
    </row>
    <row r="68" ht="27.95" customHeight="1" spans="1:9">
      <c r="A68" s="27">
        <v>4</v>
      </c>
      <c r="B68" s="37" t="s">
        <v>604</v>
      </c>
      <c r="C68" s="41">
        <f>2+1</f>
        <v>3</v>
      </c>
      <c r="D68" s="41">
        <f>20+1</f>
        <v>21</v>
      </c>
      <c r="E68" s="42" t="s">
        <v>1721</v>
      </c>
      <c r="F68" s="43">
        <f>205+20</f>
        <v>225</v>
      </c>
      <c r="G68" s="30">
        <f t="shared" si="2"/>
        <v>0.00193085171203451</v>
      </c>
      <c r="H68" s="41">
        <f>123+20</f>
        <v>143</v>
      </c>
      <c r="I68" s="90"/>
    </row>
    <row r="69" ht="27.95" customHeight="1" spans="1:9">
      <c r="A69" s="27">
        <v>5</v>
      </c>
      <c r="B69" s="33" t="s">
        <v>1766</v>
      </c>
      <c r="C69" s="74">
        <v>1</v>
      </c>
      <c r="D69" s="74">
        <v>27</v>
      </c>
      <c r="E69" s="28" t="s">
        <v>1718</v>
      </c>
      <c r="F69" s="75">
        <v>18.9</v>
      </c>
      <c r="G69" s="30">
        <f t="shared" si="2"/>
        <v>0.000162191543810899</v>
      </c>
      <c r="H69" s="74">
        <v>27</v>
      </c>
      <c r="I69" s="90"/>
    </row>
    <row r="70" ht="27.95" customHeight="1" spans="1:9">
      <c r="A70" s="27">
        <v>6</v>
      </c>
      <c r="B70" s="33" t="s">
        <v>1549</v>
      </c>
      <c r="C70" s="94">
        <v>2</v>
      </c>
      <c r="D70" s="94">
        <v>2</v>
      </c>
      <c r="E70" s="94" t="s">
        <v>1718</v>
      </c>
      <c r="F70" s="95">
        <v>430</v>
      </c>
      <c r="G70" s="84">
        <f t="shared" si="2"/>
        <v>0.00369007216077706</v>
      </c>
      <c r="H70" s="94">
        <v>99</v>
      </c>
      <c r="I70" s="90"/>
    </row>
    <row r="71" ht="27.95" customHeight="1" spans="1:9">
      <c r="A71" s="27">
        <v>7</v>
      </c>
      <c r="B71" s="33" t="s">
        <v>1767</v>
      </c>
      <c r="C71" s="48">
        <v>29</v>
      </c>
      <c r="D71" s="48">
        <v>266790</v>
      </c>
      <c r="E71" s="96" t="s">
        <v>1744</v>
      </c>
      <c r="F71" s="49">
        <v>3794.67</v>
      </c>
      <c r="G71" s="79">
        <f t="shared" si="2"/>
        <v>0.0325642002938044</v>
      </c>
      <c r="H71" s="48">
        <v>1033</v>
      </c>
      <c r="I71" s="90"/>
    </row>
    <row r="72" ht="27.95" customHeight="1" spans="1:9">
      <c r="A72" s="27">
        <v>8</v>
      </c>
      <c r="B72" s="33" t="s">
        <v>1768</v>
      </c>
      <c r="C72" s="48">
        <v>1</v>
      </c>
      <c r="D72" s="48">
        <v>1</v>
      </c>
      <c r="E72" s="48" t="s">
        <v>1718</v>
      </c>
      <c r="F72" s="49">
        <v>200</v>
      </c>
      <c r="G72" s="79">
        <f t="shared" si="2"/>
        <v>0.00171631263291956</v>
      </c>
      <c r="H72" s="48">
        <v>50</v>
      </c>
      <c r="I72" s="90"/>
    </row>
    <row r="73" ht="27.95" customHeight="1" spans="1:9">
      <c r="A73" s="31" t="s">
        <v>1769</v>
      </c>
      <c r="B73" s="32" t="s">
        <v>1770</v>
      </c>
      <c r="C73" s="34">
        <f>SUM(C74:C75)</f>
        <v>4</v>
      </c>
      <c r="D73" s="28"/>
      <c r="E73" s="424" t="s">
        <v>1708</v>
      </c>
      <c r="F73" s="36">
        <f>SUM(F74:F75)</f>
        <v>374.1</v>
      </c>
      <c r="G73" s="30">
        <f t="shared" si="2"/>
        <v>0.00321036277987604</v>
      </c>
      <c r="H73" s="34">
        <f>SUM(H74:H75)</f>
        <v>406</v>
      </c>
      <c r="I73" s="90"/>
    </row>
    <row r="74" ht="27.95" customHeight="1" spans="1:9">
      <c r="A74" s="31">
        <v>1</v>
      </c>
      <c r="B74" s="33" t="s">
        <v>604</v>
      </c>
      <c r="C74" s="48">
        <v>3</v>
      </c>
      <c r="D74" s="48">
        <v>7</v>
      </c>
      <c r="E74" s="48" t="s">
        <v>1721</v>
      </c>
      <c r="F74" s="49">
        <v>367</v>
      </c>
      <c r="G74" s="30">
        <f t="shared" si="2"/>
        <v>0.0031494336814074</v>
      </c>
      <c r="H74" s="48">
        <v>261</v>
      </c>
      <c r="I74" s="90"/>
    </row>
    <row r="75" ht="27.95" customHeight="1" spans="1:9">
      <c r="A75" s="31">
        <v>2</v>
      </c>
      <c r="B75" s="33" t="s">
        <v>789</v>
      </c>
      <c r="C75" s="48">
        <v>1</v>
      </c>
      <c r="D75" s="48">
        <v>710</v>
      </c>
      <c r="E75" s="48" t="s">
        <v>1771</v>
      </c>
      <c r="F75" s="49">
        <v>7.1</v>
      </c>
      <c r="G75" s="30">
        <f t="shared" si="2"/>
        <v>6.09290984686445e-5</v>
      </c>
      <c r="H75" s="48">
        <v>145</v>
      </c>
      <c r="I75" s="90"/>
    </row>
    <row r="76" ht="27.95" customHeight="1" spans="1:9">
      <c r="A76" s="31" t="s">
        <v>1772</v>
      </c>
      <c r="B76" s="32" t="s">
        <v>35</v>
      </c>
      <c r="C76" s="48">
        <f>C77</f>
        <v>1</v>
      </c>
      <c r="D76" s="48"/>
      <c r="E76" s="48"/>
      <c r="F76" s="49">
        <f>F77</f>
        <v>206.9333</v>
      </c>
      <c r="G76" s="79">
        <f t="shared" si="2"/>
        <v>0.00177581118480867</v>
      </c>
      <c r="H76" s="48">
        <f>H77</f>
        <v>41</v>
      </c>
      <c r="I76" s="90"/>
    </row>
    <row r="77" ht="27.95" customHeight="1" spans="1:9">
      <c r="A77" s="97">
        <v>1</v>
      </c>
      <c r="B77" s="33" t="s">
        <v>1773</v>
      </c>
      <c r="C77" s="48">
        <v>1</v>
      </c>
      <c r="D77" s="48">
        <v>1</v>
      </c>
      <c r="E77" s="48" t="s">
        <v>1713</v>
      </c>
      <c r="F77" s="49">
        <v>206.9333</v>
      </c>
      <c r="G77" s="98">
        <f t="shared" si="2"/>
        <v>0.00177581118480867</v>
      </c>
      <c r="H77" s="48">
        <v>41</v>
      </c>
      <c r="I77" s="90"/>
    </row>
    <row r="78" ht="27.95" customHeight="1" spans="1:9">
      <c r="A78" s="31" t="s">
        <v>1774</v>
      </c>
      <c r="B78" s="32" t="s">
        <v>674</v>
      </c>
      <c r="C78" s="34">
        <f>SUM(C79:C79)</f>
        <v>8</v>
      </c>
      <c r="D78" s="28"/>
      <c r="E78" s="424" t="s">
        <v>1708</v>
      </c>
      <c r="F78" s="36">
        <f>SUM(F79:F79)</f>
        <v>1511.9</v>
      </c>
      <c r="G78" s="30">
        <f t="shared" si="2"/>
        <v>0.0129744653485554</v>
      </c>
      <c r="H78" s="34">
        <f>SUM(H79:H79)</f>
        <v>193</v>
      </c>
      <c r="I78" s="90"/>
    </row>
    <row r="79" s="1" customFormat="1" ht="27.95" customHeight="1" spans="1:9">
      <c r="A79" s="27">
        <v>1</v>
      </c>
      <c r="B79" s="52" t="s">
        <v>1775</v>
      </c>
      <c r="C79" s="53">
        <v>8</v>
      </c>
      <c r="D79" s="61">
        <v>8</v>
      </c>
      <c r="E79" s="54" t="s">
        <v>1713</v>
      </c>
      <c r="F79" s="55">
        <v>1511.9</v>
      </c>
      <c r="G79" s="30">
        <f t="shared" si="2"/>
        <v>0.0129744653485554</v>
      </c>
      <c r="H79" s="53">
        <v>193</v>
      </c>
      <c r="I79" s="92"/>
    </row>
    <row r="80" ht="27.95" customHeight="1" spans="1:9">
      <c r="A80" s="31" t="s">
        <v>1776</v>
      </c>
      <c r="B80" s="32" t="s">
        <v>822</v>
      </c>
      <c r="C80" s="34">
        <f>SUM(C81:C83)</f>
        <v>9</v>
      </c>
      <c r="D80" s="28"/>
      <c r="E80" s="424" t="s">
        <v>1708</v>
      </c>
      <c r="F80" s="36">
        <f>SUM(F81:F83)</f>
        <v>19630.02</v>
      </c>
      <c r="G80" s="30">
        <f t="shared" si="2"/>
        <v>0.168456256552318</v>
      </c>
      <c r="H80" s="34">
        <f>SUM(H81:H83)</f>
        <v>5205</v>
      </c>
      <c r="I80" s="93"/>
    </row>
    <row r="81" ht="27.95" customHeight="1" spans="1:9">
      <c r="A81" s="27">
        <v>1</v>
      </c>
      <c r="B81" s="33" t="s">
        <v>1777</v>
      </c>
      <c r="C81" s="34">
        <f>6+1</f>
        <v>7</v>
      </c>
      <c r="D81" s="74">
        <v>178.089</v>
      </c>
      <c r="E81" s="28" t="s">
        <v>1747</v>
      </c>
      <c r="F81" s="75">
        <f>8006.02+45</f>
        <v>8051.02</v>
      </c>
      <c r="G81" s="30">
        <f t="shared" si="2"/>
        <v>0.0690903366694403</v>
      </c>
      <c r="H81" s="74">
        <f>853+40</f>
        <v>893</v>
      </c>
      <c r="I81" s="90"/>
    </row>
    <row r="82" ht="27.95" customHeight="1" spans="1:9">
      <c r="A82" s="27">
        <v>2</v>
      </c>
      <c r="B82" s="33" t="s">
        <v>1778</v>
      </c>
      <c r="C82" s="48">
        <v>1</v>
      </c>
      <c r="D82" s="48">
        <v>1771</v>
      </c>
      <c r="E82" s="96" t="s">
        <v>1733</v>
      </c>
      <c r="F82" s="49">
        <v>3579</v>
      </c>
      <c r="G82" s="30">
        <f t="shared" si="2"/>
        <v>0.0307134145660956</v>
      </c>
      <c r="H82" s="48">
        <v>1025</v>
      </c>
      <c r="I82" s="90"/>
    </row>
    <row r="83" ht="27.95" customHeight="1" spans="1:9">
      <c r="A83" s="27">
        <v>3</v>
      </c>
      <c r="B83" s="33" t="s">
        <v>1779</v>
      </c>
      <c r="C83" s="48">
        <v>1</v>
      </c>
      <c r="D83" s="48">
        <v>200</v>
      </c>
      <c r="E83" s="48" t="s">
        <v>1747</v>
      </c>
      <c r="F83" s="49">
        <v>8000</v>
      </c>
      <c r="G83" s="30">
        <f t="shared" si="2"/>
        <v>0.0686525053167825</v>
      </c>
      <c r="H83" s="48">
        <v>3287</v>
      </c>
      <c r="I83" s="90"/>
    </row>
    <row r="84" ht="27.95" customHeight="1" spans="1:9">
      <c r="A84" s="31" t="s">
        <v>1780</v>
      </c>
      <c r="B84" s="32" t="s">
        <v>670</v>
      </c>
      <c r="C84" s="27">
        <f>SUM(C85:C86)</f>
        <v>4</v>
      </c>
      <c r="D84" s="28"/>
      <c r="E84" s="424" t="s">
        <v>1708</v>
      </c>
      <c r="F84" s="29">
        <f>SUM(F85:F86)</f>
        <v>420.86</v>
      </c>
      <c r="G84" s="30">
        <f t="shared" si="2"/>
        <v>0.00361163667345264</v>
      </c>
      <c r="H84" s="27">
        <f>SUM(H85:H86)</f>
        <v>688</v>
      </c>
      <c r="I84" s="88"/>
    </row>
    <row r="85" ht="27.95" customHeight="1" spans="1:9">
      <c r="A85" s="27">
        <v>1</v>
      </c>
      <c r="B85" s="37" t="s">
        <v>726</v>
      </c>
      <c r="C85" s="34">
        <f>1+2</f>
        <v>3</v>
      </c>
      <c r="D85" s="34">
        <f>10+434</f>
        <v>444</v>
      </c>
      <c r="E85" s="35" t="s">
        <v>1781</v>
      </c>
      <c r="F85" s="36">
        <f>20+100.86</f>
        <v>120.86</v>
      </c>
      <c r="G85" s="30">
        <f t="shared" si="2"/>
        <v>0.00103716772407329</v>
      </c>
      <c r="H85" s="34">
        <f>10+434</f>
        <v>444</v>
      </c>
      <c r="I85" s="90"/>
    </row>
    <row r="86" ht="27.95" customHeight="1" spans="1:9">
      <c r="A86" s="27">
        <v>2</v>
      </c>
      <c r="B86" s="37" t="s">
        <v>1782</v>
      </c>
      <c r="C86" s="41">
        <v>1</v>
      </c>
      <c r="D86" s="41">
        <v>6000</v>
      </c>
      <c r="E86" s="42" t="s">
        <v>1748</v>
      </c>
      <c r="F86" s="43">
        <v>300</v>
      </c>
      <c r="G86" s="30">
        <f t="shared" si="2"/>
        <v>0.00257446894937935</v>
      </c>
      <c r="H86" s="41">
        <v>244</v>
      </c>
      <c r="I86" s="90"/>
    </row>
    <row r="87" ht="27.95" customHeight="1" spans="1:9">
      <c r="A87" s="31" t="s">
        <v>1783</v>
      </c>
      <c r="B87" s="32" t="s">
        <v>367</v>
      </c>
      <c r="C87" s="27">
        <f>SUM(C88:C91)</f>
        <v>4</v>
      </c>
      <c r="D87" s="28"/>
      <c r="E87" s="424" t="s">
        <v>1708</v>
      </c>
      <c r="F87" s="29">
        <f>SUM(F88:F91)</f>
        <v>4556.6</v>
      </c>
      <c r="G87" s="30">
        <f t="shared" si="2"/>
        <v>0.0391027507158064</v>
      </c>
      <c r="H87" s="27">
        <f>SUM(H88:H91)</f>
        <v>2404</v>
      </c>
      <c r="I87" s="88"/>
    </row>
    <row r="88" ht="27.95" customHeight="1" spans="1:9">
      <c r="A88" s="31">
        <v>1</v>
      </c>
      <c r="B88" s="33" t="s">
        <v>366</v>
      </c>
      <c r="C88" s="27">
        <v>1</v>
      </c>
      <c r="D88" s="27">
        <v>200</v>
      </c>
      <c r="E88" s="28" t="s">
        <v>1784</v>
      </c>
      <c r="F88" s="29">
        <v>315</v>
      </c>
      <c r="G88" s="30">
        <f t="shared" si="2"/>
        <v>0.00270319239684831</v>
      </c>
      <c r="H88" s="27">
        <v>200</v>
      </c>
      <c r="I88" s="88"/>
    </row>
    <row r="89" ht="27.95" customHeight="1" spans="1:9">
      <c r="A89" s="31">
        <v>2</v>
      </c>
      <c r="B89" s="33" t="s">
        <v>373</v>
      </c>
      <c r="C89" s="27">
        <v>1</v>
      </c>
      <c r="D89" s="27">
        <v>500</v>
      </c>
      <c r="E89" s="28" t="s">
        <v>1781</v>
      </c>
      <c r="F89" s="29">
        <v>193.6</v>
      </c>
      <c r="G89" s="30">
        <f t="shared" si="2"/>
        <v>0.00166139062866614</v>
      </c>
      <c r="H89" s="27">
        <v>500</v>
      </c>
      <c r="I89" s="88"/>
    </row>
    <row r="90" s="1" customFormat="1" ht="27.95" customHeight="1" spans="1:9">
      <c r="A90" s="31">
        <v>3</v>
      </c>
      <c r="B90" s="33" t="s">
        <v>510</v>
      </c>
      <c r="C90" s="34">
        <v>1</v>
      </c>
      <c r="D90" s="34">
        <v>160</v>
      </c>
      <c r="E90" s="28" t="s">
        <v>1785</v>
      </c>
      <c r="F90" s="36">
        <v>48</v>
      </c>
      <c r="G90" s="30">
        <f t="shared" si="2"/>
        <v>0.000411915031900695</v>
      </c>
      <c r="H90" s="34">
        <v>160</v>
      </c>
      <c r="I90" s="90"/>
    </row>
    <row r="91" s="1" customFormat="1" ht="27.95" customHeight="1" spans="1:9">
      <c r="A91" s="31">
        <v>4</v>
      </c>
      <c r="B91" s="99" t="s">
        <v>1786</v>
      </c>
      <c r="C91" s="94">
        <v>1</v>
      </c>
      <c r="D91" s="94">
        <v>8000</v>
      </c>
      <c r="E91" s="94" t="s">
        <v>1787</v>
      </c>
      <c r="F91" s="95">
        <v>4000</v>
      </c>
      <c r="G91" s="84">
        <f t="shared" si="2"/>
        <v>0.0343262526583913</v>
      </c>
      <c r="H91" s="94">
        <v>1544</v>
      </c>
      <c r="I91" s="90"/>
    </row>
    <row r="92" ht="27.95" customHeight="1" spans="1:9">
      <c r="A92" s="31" t="s">
        <v>1788</v>
      </c>
      <c r="B92" s="32" t="s">
        <v>35</v>
      </c>
      <c r="C92" s="34">
        <f>SUM(C93:C126)</f>
        <v>165</v>
      </c>
      <c r="D92" s="28"/>
      <c r="E92" s="424" t="s">
        <v>1708</v>
      </c>
      <c r="F92" s="36">
        <f>SUM(F93:F126)</f>
        <v>277765.2991</v>
      </c>
      <c r="G92" s="30">
        <f t="shared" si="2"/>
        <v>2.38366045916006</v>
      </c>
      <c r="H92" s="34">
        <f>SUM(H93:H126)</f>
        <v>28560</v>
      </c>
      <c r="I92" s="90"/>
    </row>
    <row r="93" s="1" customFormat="1" ht="27.95" customHeight="1" spans="1:9">
      <c r="A93" s="27">
        <v>1</v>
      </c>
      <c r="B93" s="33" t="s">
        <v>1789</v>
      </c>
      <c r="C93" s="53">
        <v>1</v>
      </c>
      <c r="D93" s="61"/>
      <c r="E93" s="100" t="s">
        <v>1713</v>
      </c>
      <c r="F93" s="55">
        <v>20</v>
      </c>
      <c r="G93" s="30">
        <f t="shared" si="2"/>
        <v>0.000171631263291956</v>
      </c>
      <c r="H93" s="53">
        <v>20</v>
      </c>
      <c r="I93" s="92"/>
    </row>
    <row r="94" s="1" customFormat="1" ht="27.95" customHeight="1" spans="1:9">
      <c r="A94" s="27">
        <v>2</v>
      </c>
      <c r="B94" s="33" t="s">
        <v>1790</v>
      </c>
      <c r="C94" s="61">
        <f>2+7</f>
        <v>9</v>
      </c>
      <c r="D94" s="61">
        <v>6</v>
      </c>
      <c r="E94" s="54" t="s">
        <v>1713</v>
      </c>
      <c r="F94" s="63">
        <f>80+841.76</f>
        <v>921.76</v>
      </c>
      <c r="G94" s="30">
        <f t="shared" si="2"/>
        <v>0.00791014166259969</v>
      </c>
      <c r="H94" s="61">
        <f>82+547</f>
        <v>629</v>
      </c>
      <c r="I94" s="92"/>
    </row>
    <row r="95" ht="27.95" customHeight="1" spans="1:9">
      <c r="A95" s="27">
        <v>3</v>
      </c>
      <c r="B95" s="52" t="s">
        <v>1791</v>
      </c>
      <c r="C95" s="61">
        <f>1+5+14+1</f>
        <v>21</v>
      </c>
      <c r="D95" s="61">
        <f>100+1</f>
        <v>101</v>
      </c>
      <c r="E95" s="54" t="s">
        <v>1713</v>
      </c>
      <c r="F95" s="63">
        <f>100+685.58+10182.52+273.9</f>
        <v>11242</v>
      </c>
      <c r="G95" s="56">
        <f t="shared" si="2"/>
        <v>0.0964739330964087</v>
      </c>
      <c r="H95" s="61">
        <f>40+92+802+377</f>
        <v>1311</v>
      </c>
      <c r="I95" s="92"/>
    </row>
    <row r="96" ht="27.95" customHeight="1" spans="1:9">
      <c r="A96" s="27">
        <v>4</v>
      </c>
      <c r="B96" s="52" t="s">
        <v>1792</v>
      </c>
      <c r="C96" s="61">
        <f>15+13</f>
        <v>28</v>
      </c>
      <c r="D96" s="61">
        <v>325.59</v>
      </c>
      <c r="E96" s="54" t="s">
        <v>1747</v>
      </c>
      <c r="F96" s="63">
        <f>24098.5011+2722.38</f>
        <v>26820.8811</v>
      </c>
      <c r="G96" s="56">
        <f t="shared" si="2"/>
        <v>0.230165085289818</v>
      </c>
      <c r="H96" s="61">
        <f>2522+770</f>
        <v>3292</v>
      </c>
      <c r="I96" s="90"/>
    </row>
    <row r="97" s="1" customFormat="1" ht="27.95" customHeight="1" spans="1:9">
      <c r="A97" s="27">
        <v>5</v>
      </c>
      <c r="B97" s="52" t="s">
        <v>1793</v>
      </c>
      <c r="C97" s="101">
        <v>1</v>
      </c>
      <c r="D97" s="101">
        <v>45.9</v>
      </c>
      <c r="E97" s="54" t="s">
        <v>1747</v>
      </c>
      <c r="F97" s="55">
        <v>8500</v>
      </c>
      <c r="G97" s="56">
        <f t="shared" si="2"/>
        <v>0.0729432868990815</v>
      </c>
      <c r="H97" s="53">
        <v>1446</v>
      </c>
      <c r="I97" s="90"/>
    </row>
    <row r="98" s="2" customFormat="1" ht="27.95" customHeight="1" spans="1:9">
      <c r="A98" s="27">
        <v>6</v>
      </c>
      <c r="B98" s="52" t="s">
        <v>276</v>
      </c>
      <c r="C98" s="53">
        <v>3</v>
      </c>
      <c r="D98" s="53">
        <v>3</v>
      </c>
      <c r="E98" s="54" t="s">
        <v>1718</v>
      </c>
      <c r="F98" s="55">
        <v>555</v>
      </c>
      <c r="G98" s="56">
        <f t="shared" si="2"/>
        <v>0.00476276755635179</v>
      </c>
      <c r="H98" s="53">
        <v>275</v>
      </c>
      <c r="I98" s="90"/>
    </row>
    <row r="99" s="2" customFormat="1" ht="27.95" customHeight="1" spans="1:9">
      <c r="A99" s="27">
        <v>7</v>
      </c>
      <c r="B99" s="52" t="s">
        <v>345</v>
      </c>
      <c r="C99" s="53">
        <v>1</v>
      </c>
      <c r="D99" s="53">
        <v>1</v>
      </c>
      <c r="E99" s="54" t="s">
        <v>1713</v>
      </c>
      <c r="F99" s="55">
        <v>450</v>
      </c>
      <c r="G99" s="56">
        <f t="shared" si="2"/>
        <v>0.00386170342406902</v>
      </c>
      <c r="H99" s="53">
        <v>100</v>
      </c>
      <c r="I99" s="90"/>
    </row>
    <row r="100" s="2" customFormat="1" ht="27.95" customHeight="1" spans="1:9">
      <c r="A100" s="27">
        <v>8</v>
      </c>
      <c r="B100" s="102" t="s">
        <v>1794</v>
      </c>
      <c r="C100" s="41">
        <v>1</v>
      </c>
      <c r="D100" s="41">
        <v>1</v>
      </c>
      <c r="E100" s="42" t="s">
        <v>1718</v>
      </c>
      <c r="F100" s="43">
        <v>355</v>
      </c>
      <c r="G100" s="30">
        <f t="shared" si="2"/>
        <v>0.00304645492343223</v>
      </c>
      <c r="H100" s="41">
        <v>38</v>
      </c>
      <c r="I100" s="90"/>
    </row>
    <row r="101" s="2" customFormat="1" ht="27.95" customHeight="1" spans="1:9">
      <c r="A101" s="27">
        <v>9</v>
      </c>
      <c r="B101" s="102" t="s">
        <v>1795</v>
      </c>
      <c r="C101" s="41">
        <v>1</v>
      </c>
      <c r="D101" s="41">
        <v>7000</v>
      </c>
      <c r="E101" s="42" t="s">
        <v>1748</v>
      </c>
      <c r="F101" s="43">
        <v>90</v>
      </c>
      <c r="G101" s="30">
        <f t="shared" si="2"/>
        <v>0.000772340684813804</v>
      </c>
      <c r="H101" s="41">
        <v>138</v>
      </c>
      <c r="I101" s="90"/>
    </row>
    <row r="102" s="2" customFormat="1" ht="27.95" customHeight="1" spans="1:9">
      <c r="A102" s="27">
        <v>10</v>
      </c>
      <c r="B102" s="102" t="s">
        <v>1796</v>
      </c>
      <c r="C102" s="41">
        <v>1</v>
      </c>
      <c r="D102" s="41">
        <v>10</v>
      </c>
      <c r="E102" s="42" t="s">
        <v>1718</v>
      </c>
      <c r="F102" s="43">
        <v>80</v>
      </c>
      <c r="G102" s="30">
        <f t="shared" si="2"/>
        <v>0.000686525053167826</v>
      </c>
      <c r="H102" s="41">
        <v>38</v>
      </c>
      <c r="I102" s="90"/>
    </row>
    <row r="103" s="2" customFormat="1" ht="27.95" customHeight="1" spans="1:9">
      <c r="A103" s="27">
        <v>11</v>
      </c>
      <c r="B103" s="102" t="s">
        <v>1797</v>
      </c>
      <c r="C103" s="41">
        <v>2</v>
      </c>
      <c r="D103" s="41">
        <v>2</v>
      </c>
      <c r="E103" s="42" t="s">
        <v>1718</v>
      </c>
      <c r="F103" s="43">
        <v>610</v>
      </c>
      <c r="G103" s="30">
        <f t="shared" si="2"/>
        <v>0.00523475353040467</v>
      </c>
      <c r="H103" s="41">
        <v>100</v>
      </c>
      <c r="I103" s="90"/>
    </row>
    <row r="104" s="2" customFormat="1" ht="27.95" customHeight="1" spans="1:9">
      <c r="A104" s="27">
        <v>12</v>
      </c>
      <c r="B104" s="102" t="s">
        <v>1798</v>
      </c>
      <c r="C104" s="41">
        <v>3</v>
      </c>
      <c r="D104" s="41"/>
      <c r="E104" s="42" t="s">
        <v>1713</v>
      </c>
      <c r="F104" s="43">
        <v>766</v>
      </c>
      <c r="G104" s="30">
        <f t="shared" ref="G104:G123" si="3">F104/116528.8865</f>
        <v>0.00657347738408193</v>
      </c>
      <c r="H104" s="41">
        <v>124</v>
      </c>
      <c r="I104" s="90"/>
    </row>
    <row r="105" s="2" customFormat="1" ht="27.95" customHeight="1" spans="1:9">
      <c r="A105" s="27">
        <v>13</v>
      </c>
      <c r="B105" s="102" t="s">
        <v>1799</v>
      </c>
      <c r="C105" s="41">
        <v>1</v>
      </c>
      <c r="D105" s="41">
        <v>120</v>
      </c>
      <c r="E105" s="42" t="s">
        <v>1748</v>
      </c>
      <c r="F105" s="43">
        <v>48.6</v>
      </c>
      <c r="G105" s="30">
        <f t="shared" si="3"/>
        <v>0.000417063969799454</v>
      </c>
      <c r="H105" s="41">
        <v>30</v>
      </c>
      <c r="I105" s="90"/>
    </row>
    <row r="106" s="2" customFormat="1" ht="27.95" customHeight="1" spans="1:9">
      <c r="A106" s="27">
        <v>14</v>
      </c>
      <c r="B106" s="103" t="s">
        <v>1800</v>
      </c>
      <c r="C106" s="38">
        <v>33</v>
      </c>
      <c r="D106" s="38"/>
      <c r="E106" s="39" t="s">
        <v>1801</v>
      </c>
      <c r="F106" s="40">
        <v>20448.42</v>
      </c>
      <c r="G106" s="30">
        <f t="shared" si="3"/>
        <v>0.175479407846225</v>
      </c>
      <c r="H106" s="38">
        <v>3992</v>
      </c>
      <c r="I106" s="90"/>
    </row>
    <row r="107" s="2" customFormat="1" ht="27.95" customHeight="1" spans="1:9">
      <c r="A107" s="27">
        <v>15</v>
      </c>
      <c r="B107" s="37" t="s">
        <v>1802</v>
      </c>
      <c r="C107" s="38">
        <v>1</v>
      </c>
      <c r="D107" s="38">
        <v>8.8</v>
      </c>
      <c r="E107" s="39" t="s">
        <v>1747</v>
      </c>
      <c r="F107" s="40">
        <v>220</v>
      </c>
      <c r="G107" s="30">
        <f t="shared" si="3"/>
        <v>0.00188794389621152</v>
      </c>
      <c r="H107" s="38">
        <v>136</v>
      </c>
      <c r="I107" s="90"/>
    </row>
    <row r="108" ht="27.95" customHeight="1" spans="1:9">
      <c r="A108" s="27">
        <v>16</v>
      </c>
      <c r="B108" s="37" t="s">
        <v>1803</v>
      </c>
      <c r="C108" s="74">
        <v>1</v>
      </c>
      <c r="D108" s="74">
        <v>2</v>
      </c>
      <c r="E108" s="28" t="s">
        <v>1804</v>
      </c>
      <c r="F108" s="75">
        <v>60</v>
      </c>
      <c r="G108" s="30">
        <f t="shared" si="3"/>
        <v>0.000514893789875869</v>
      </c>
      <c r="H108" s="74">
        <v>269</v>
      </c>
      <c r="I108" s="123"/>
    </row>
    <row r="109" ht="27.95" customHeight="1" spans="1:8">
      <c r="A109" s="27">
        <v>17</v>
      </c>
      <c r="B109" s="104" t="s">
        <v>1805</v>
      </c>
      <c r="C109" s="74">
        <v>2</v>
      </c>
      <c r="D109" s="74">
        <v>2</v>
      </c>
      <c r="E109" s="28" t="s">
        <v>1713</v>
      </c>
      <c r="F109" s="75">
        <v>35</v>
      </c>
      <c r="G109" s="30">
        <f t="shared" si="3"/>
        <v>0.000300354710760924</v>
      </c>
      <c r="H109" s="74">
        <v>70</v>
      </c>
    </row>
    <row r="110" ht="27.95" customHeight="1" spans="1:8">
      <c r="A110" s="27">
        <v>18</v>
      </c>
      <c r="B110" s="104" t="s">
        <v>551</v>
      </c>
      <c r="C110" s="74">
        <v>4</v>
      </c>
      <c r="D110" s="74"/>
      <c r="E110" s="28" t="s">
        <v>1713</v>
      </c>
      <c r="F110" s="75">
        <v>687.168</v>
      </c>
      <c r="G110" s="30">
        <f t="shared" si="3"/>
        <v>0.00589697559669035</v>
      </c>
      <c r="H110" s="74">
        <v>93</v>
      </c>
    </row>
    <row r="111" ht="27.95" customHeight="1" spans="1:8">
      <c r="A111" s="27">
        <v>19</v>
      </c>
      <c r="B111" s="105" t="s">
        <v>311</v>
      </c>
      <c r="C111" s="53">
        <f>9+13</f>
        <v>22</v>
      </c>
      <c r="D111" s="53">
        <f>9+13</f>
        <v>22</v>
      </c>
      <c r="E111" s="54" t="s">
        <v>1718</v>
      </c>
      <c r="F111" s="55">
        <f>2584.6+1502.86</f>
        <v>4087.46</v>
      </c>
      <c r="G111" s="56">
        <f t="shared" si="3"/>
        <v>0.035076796172767</v>
      </c>
      <c r="H111" s="53">
        <f>253+385</f>
        <v>638</v>
      </c>
    </row>
    <row r="112" ht="27.95" customHeight="1" spans="1:8">
      <c r="A112" s="27">
        <v>20</v>
      </c>
      <c r="B112" s="105" t="s">
        <v>557</v>
      </c>
      <c r="C112" s="53">
        <v>1</v>
      </c>
      <c r="D112" s="53">
        <v>1</v>
      </c>
      <c r="E112" s="54" t="s">
        <v>1718</v>
      </c>
      <c r="F112" s="55">
        <v>98.26</v>
      </c>
      <c r="G112" s="56">
        <f t="shared" si="3"/>
        <v>0.000843224396553382</v>
      </c>
      <c r="H112" s="53">
        <v>181</v>
      </c>
    </row>
    <row r="113" ht="27.95" customHeight="1" spans="1:8">
      <c r="A113" s="27">
        <v>21</v>
      </c>
      <c r="B113" s="105" t="s">
        <v>290</v>
      </c>
      <c r="C113" s="106">
        <v>1</v>
      </c>
      <c r="D113" s="106">
        <v>1</v>
      </c>
      <c r="E113" s="106" t="s">
        <v>1718</v>
      </c>
      <c r="F113" s="107">
        <v>1100</v>
      </c>
      <c r="G113" s="108">
        <f t="shared" si="3"/>
        <v>0.0094397194810576</v>
      </c>
      <c r="H113" s="106">
        <v>100</v>
      </c>
    </row>
    <row r="114" ht="27.95" customHeight="1" spans="1:8">
      <c r="A114" s="27">
        <v>22</v>
      </c>
      <c r="B114" s="105" t="s">
        <v>1806</v>
      </c>
      <c r="C114" s="48">
        <v>2</v>
      </c>
      <c r="D114" s="48">
        <v>14.5</v>
      </c>
      <c r="E114" s="48" t="s">
        <v>1747</v>
      </c>
      <c r="F114" s="49">
        <v>58</v>
      </c>
      <c r="G114" s="108">
        <f t="shared" si="3"/>
        <v>0.000497730663546673</v>
      </c>
      <c r="H114" s="48">
        <v>54</v>
      </c>
    </row>
    <row r="115" ht="27.95" customHeight="1" spans="1:8">
      <c r="A115" s="27">
        <v>23</v>
      </c>
      <c r="B115" s="105" t="s">
        <v>1807</v>
      </c>
      <c r="C115" s="48">
        <v>1</v>
      </c>
      <c r="D115" s="48">
        <v>25</v>
      </c>
      <c r="E115" s="48" t="s">
        <v>1718</v>
      </c>
      <c r="F115" s="49">
        <v>2773.44</v>
      </c>
      <c r="G115" s="108">
        <f t="shared" si="3"/>
        <v>0.0238004505432222</v>
      </c>
      <c r="H115" s="48">
        <v>855</v>
      </c>
    </row>
    <row r="116" ht="27.95" customHeight="1" spans="1:8">
      <c r="A116" s="27">
        <v>24</v>
      </c>
      <c r="B116" s="105" t="s">
        <v>1808</v>
      </c>
      <c r="C116" s="94">
        <v>3</v>
      </c>
      <c r="D116" s="109">
        <v>572</v>
      </c>
      <c r="E116" s="110" t="s">
        <v>1747</v>
      </c>
      <c r="F116" s="111">
        <v>141750</v>
      </c>
      <c r="G116" s="84">
        <f t="shared" si="3"/>
        <v>1.21643657858174</v>
      </c>
      <c r="H116" s="109">
        <v>5802</v>
      </c>
    </row>
    <row r="117" ht="27.95" customHeight="1" spans="1:8">
      <c r="A117" s="27">
        <v>25</v>
      </c>
      <c r="B117" s="105" t="s">
        <v>1809</v>
      </c>
      <c r="C117" s="94">
        <v>1</v>
      </c>
      <c r="D117" s="112">
        <v>10000</v>
      </c>
      <c r="E117" s="110" t="s">
        <v>1787</v>
      </c>
      <c r="F117" s="113">
        <v>2500</v>
      </c>
      <c r="G117" s="84">
        <f t="shared" si="3"/>
        <v>0.0214539079114945</v>
      </c>
      <c r="H117" s="112">
        <v>1185</v>
      </c>
    </row>
    <row r="118" ht="27.95" customHeight="1" spans="1:8">
      <c r="A118" s="27">
        <v>26</v>
      </c>
      <c r="B118" s="105" t="s">
        <v>1810</v>
      </c>
      <c r="C118" s="94">
        <v>1</v>
      </c>
      <c r="D118" s="114">
        <v>25</v>
      </c>
      <c r="E118" s="115" t="s">
        <v>1718</v>
      </c>
      <c r="F118" s="116">
        <v>34375</v>
      </c>
      <c r="G118" s="84">
        <f t="shared" si="3"/>
        <v>0.29499123378305</v>
      </c>
      <c r="H118" s="114">
        <v>2193</v>
      </c>
    </row>
    <row r="119" ht="27.95" customHeight="1" spans="1:8">
      <c r="A119" s="27">
        <v>27</v>
      </c>
      <c r="B119" s="105" t="s">
        <v>1811</v>
      </c>
      <c r="C119" s="94">
        <v>1</v>
      </c>
      <c r="D119" s="114">
        <v>9</v>
      </c>
      <c r="E119" s="115" t="s">
        <v>1718</v>
      </c>
      <c r="F119" s="116">
        <v>5125</v>
      </c>
      <c r="G119" s="84">
        <f t="shared" si="3"/>
        <v>0.0439805112185638</v>
      </c>
      <c r="H119" s="114">
        <v>716</v>
      </c>
    </row>
    <row r="120" ht="27.95" customHeight="1" spans="1:8">
      <c r="A120" s="27">
        <v>28</v>
      </c>
      <c r="B120" s="105" t="s">
        <v>1812</v>
      </c>
      <c r="C120" s="94">
        <v>1</v>
      </c>
      <c r="D120" s="114">
        <v>111</v>
      </c>
      <c r="E120" s="117" t="s">
        <v>1747</v>
      </c>
      <c r="F120" s="116">
        <v>7500</v>
      </c>
      <c r="G120" s="84">
        <f t="shared" si="3"/>
        <v>0.0643617237344836</v>
      </c>
      <c r="H120" s="118">
        <v>62</v>
      </c>
    </row>
    <row r="121" ht="27.95" customHeight="1" spans="1:8">
      <c r="A121" s="27">
        <v>29</v>
      </c>
      <c r="B121" s="105" t="s">
        <v>1813</v>
      </c>
      <c r="C121" s="48">
        <v>2</v>
      </c>
      <c r="D121" s="48">
        <v>5.5</v>
      </c>
      <c r="E121" s="96" t="s">
        <v>1747</v>
      </c>
      <c r="F121" s="49">
        <v>202.75</v>
      </c>
      <c r="G121" s="79">
        <f t="shared" si="3"/>
        <v>0.00173991193162221</v>
      </c>
      <c r="H121" s="48">
        <v>113</v>
      </c>
    </row>
    <row r="122" ht="27.95" customHeight="1" spans="1:8">
      <c r="A122" s="27">
        <v>30</v>
      </c>
      <c r="B122" s="105" t="s">
        <v>1814</v>
      </c>
      <c r="C122" s="48">
        <v>1</v>
      </c>
      <c r="D122" s="48">
        <v>3000</v>
      </c>
      <c r="E122" s="119" t="s">
        <v>1744</v>
      </c>
      <c r="F122" s="49">
        <v>179.95</v>
      </c>
      <c r="G122" s="79">
        <f t="shared" si="3"/>
        <v>0.00154425229146938</v>
      </c>
      <c r="H122" s="48">
        <v>10</v>
      </c>
    </row>
    <row r="123" ht="27.95" customHeight="1" spans="1:8">
      <c r="A123" s="27">
        <v>31</v>
      </c>
      <c r="B123" s="105" t="s">
        <v>1815</v>
      </c>
      <c r="C123" s="48">
        <v>6</v>
      </c>
      <c r="D123" s="48">
        <v>6</v>
      </c>
      <c r="E123" s="96" t="s">
        <v>1816</v>
      </c>
      <c r="F123" s="49">
        <v>216</v>
      </c>
      <c r="G123" s="79">
        <f t="shared" si="3"/>
        <v>0.00185361764355313</v>
      </c>
      <c r="H123" s="48">
        <v>554</v>
      </c>
    </row>
    <row r="124" ht="14.25" spans="1:8">
      <c r="A124" s="27">
        <v>32</v>
      </c>
      <c r="B124" s="105" t="s">
        <v>1817</v>
      </c>
      <c r="C124" s="120">
        <v>1</v>
      </c>
      <c r="D124" s="120">
        <v>25</v>
      </c>
      <c r="E124" s="120" t="s">
        <v>1721</v>
      </c>
      <c r="F124" s="121">
        <v>15</v>
      </c>
      <c r="G124" s="122">
        <v>0.0005</v>
      </c>
      <c r="H124" s="120">
        <v>25</v>
      </c>
    </row>
    <row r="125" ht="14.25" spans="1:8">
      <c r="A125" s="27">
        <v>33</v>
      </c>
      <c r="B125" s="105" t="s">
        <v>1818</v>
      </c>
      <c r="C125" s="48">
        <v>6</v>
      </c>
      <c r="D125" s="48">
        <v>6</v>
      </c>
      <c r="E125" s="48" t="s">
        <v>1713</v>
      </c>
      <c r="F125" s="49">
        <v>374.61</v>
      </c>
      <c r="G125" s="79"/>
      <c r="H125" s="48">
        <v>684</v>
      </c>
    </row>
    <row r="126" ht="14.25" spans="1:8">
      <c r="A126" s="27">
        <v>34</v>
      </c>
      <c r="B126" s="105" t="s">
        <v>1819</v>
      </c>
      <c r="C126" s="48">
        <v>1</v>
      </c>
      <c r="D126" s="48">
        <v>156.7</v>
      </c>
      <c r="E126" s="48" t="s">
        <v>1747</v>
      </c>
      <c r="F126" s="49">
        <v>5500</v>
      </c>
      <c r="G126" s="79"/>
      <c r="H126" s="48">
        <v>3287</v>
      </c>
    </row>
  </sheetData>
  <mergeCells count="9">
    <mergeCell ref="A1:I1"/>
    <mergeCell ref="F2:I2"/>
    <mergeCell ref="D3:E3"/>
    <mergeCell ref="F3:G3"/>
    <mergeCell ref="A5:B5"/>
    <mergeCell ref="A3:A4"/>
    <mergeCell ref="B3:B4"/>
    <mergeCell ref="C3:C4"/>
    <mergeCell ref="H3:H4"/>
  </mergeCells>
  <printOptions horizontalCentered="1"/>
  <pageMargins left="0.109722222222222" right="0.109722222222222" top="0.161111111111111" bottom="0.161111111111111" header="0.298611111111111" footer="0.298611111111111"/>
  <pageSetup paperSize="9" orientation="portrait"/>
  <headerFooter/>
  <ignoredErrors>
    <ignoredError sqref="G92:G104 G84:G90 G5:G8 G24 G47 G64 G78:G80"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项目计划表</vt:lpstr>
      <vt:lpstr>项目统计表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2020-09-25T03:39:00Z</dcterms:created>
  <dcterms:modified xsi:type="dcterms:W3CDTF">2020-12-11T11:18:34Z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